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95" yWindow="2475" windowWidth="9585" windowHeight="5205"/>
  </bookViews>
  <sheets>
    <sheet name="Plan1" sheetId="1" r:id="rId1"/>
    <sheet name="Plan3" sheetId="3" r:id="rId2"/>
  </sheets>
  <definedNames>
    <definedName name="_xlnm.Print_Area" localSheetId="0">Plan1!$A$1:$L$110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50" i="1" l="1"/>
  <c r="I48" i="1"/>
  <c r="I46" i="1"/>
  <c r="I45" i="1"/>
  <c r="I44" i="1"/>
  <c r="I43" i="1"/>
  <c r="I40" i="1"/>
  <c r="I38" i="1"/>
  <c r="I36" i="1"/>
  <c r="I35" i="1"/>
  <c r="I33" i="1"/>
  <c r="I31" i="1"/>
  <c r="I30" i="1"/>
  <c r="I29" i="1"/>
  <c r="I27" i="1"/>
  <c r="I26" i="1"/>
  <c r="I25" i="1"/>
  <c r="I24" i="1"/>
  <c r="I22" i="1"/>
  <c r="I21" i="1"/>
  <c r="I20" i="1"/>
  <c r="I19" i="1"/>
  <c r="I17" i="1"/>
  <c r="I16" i="1"/>
  <c r="I15" i="1"/>
  <c r="I14" i="1"/>
  <c r="I12" i="1"/>
  <c r="I11" i="1"/>
  <c r="I10" i="1"/>
  <c r="K50" i="1" l="1"/>
  <c r="K49" i="1" s="1"/>
  <c r="K48" i="1"/>
  <c r="K47" i="1" s="1"/>
  <c r="K46" i="1"/>
  <c r="K45" i="1"/>
  <c r="K44" i="1"/>
  <c r="K43" i="1"/>
  <c r="K40" i="1"/>
  <c r="K39" i="1" s="1"/>
  <c r="K38" i="1"/>
  <c r="K37" i="1" s="1"/>
  <c r="K36" i="1"/>
  <c r="K35" i="1"/>
  <c r="K33" i="1"/>
  <c r="K32" i="1" s="1"/>
  <c r="K31" i="1"/>
  <c r="K30" i="1"/>
  <c r="K29" i="1"/>
  <c r="K27" i="1"/>
  <c r="K26" i="1"/>
  <c r="K25" i="1"/>
  <c r="K24" i="1"/>
  <c r="F42" i="1"/>
  <c r="I42" i="1" s="1"/>
  <c r="K42" i="1" s="1"/>
  <c r="E42" i="1"/>
  <c r="K34" i="1" l="1"/>
  <c r="K28" i="1"/>
  <c r="K23" i="1"/>
  <c r="H50" i="1"/>
  <c r="H49" i="1" s="1"/>
  <c r="G50" i="1"/>
  <c r="H48" i="1"/>
  <c r="H47" i="1" s="1"/>
  <c r="G48" i="1"/>
  <c r="J48" i="1" s="1"/>
  <c r="J47" i="1" s="1"/>
  <c r="H46" i="1"/>
  <c r="G46" i="1"/>
  <c r="J46" i="1" s="1"/>
  <c r="H45" i="1"/>
  <c r="G45" i="1"/>
  <c r="H44" i="1"/>
  <c r="G44" i="1"/>
  <c r="J44" i="1" s="1"/>
  <c r="H43" i="1"/>
  <c r="G43" i="1"/>
  <c r="H42" i="1"/>
  <c r="H41" i="1" s="1"/>
  <c r="G42" i="1"/>
  <c r="H40" i="1"/>
  <c r="H39" i="1" s="1"/>
  <c r="G40" i="1"/>
  <c r="J40" i="1" s="1"/>
  <c r="J39" i="1" s="1"/>
  <c r="H38" i="1"/>
  <c r="H37" i="1" s="1"/>
  <c r="G38" i="1"/>
  <c r="J38" i="1" s="1"/>
  <c r="J37" i="1" s="1"/>
  <c r="J36" i="1"/>
  <c r="H36" i="1"/>
  <c r="G36" i="1"/>
  <c r="H35" i="1"/>
  <c r="H34" i="1" s="1"/>
  <c r="G35" i="1"/>
  <c r="H33" i="1"/>
  <c r="H32" i="1" s="1"/>
  <c r="G33" i="1"/>
  <c r="J33" i="1" s="1"/>
  <c r="J32" i="1" s="1"/>
  <c r="G30" i="1"/>
  <c r="H30" i="1"/>
  <c r="G31" i="1"/>
  <c r="H31" i="1"/>
  <c r="J31" i="1" s="1"/>
  <c r="H29" i="1"/>
  <c r="G29" i="1"/>
  <c r="G25" i="1"/>
  <c r="H25" i="1"/>
  <c r="G26" i="1"/>
  <c r="H26" i="1"/>
  <c r="G27" i="1"/>
  <c r="H27" i="1"/>
  <c r="H24" i="1"/>
  <c r="G24" i="1"/>
  <c r="G20" i="1"/>
  <c r="H20" i="1"/>
  <c r="K20" i="1"/>
  <c r="G21" i="1"/>
  <c r="J21" i="1" s="1"/>
  <c r="H21" i="1"/>
  <c r="K21" i="1"/>
  <c r="G22" i="1"/>
  <c r="H22" i="1"/>
  <c r="J22" i="1" s="1"/>
  <c r="K22" i="1"/>
  <c r="K19" i="1"/>
  <c r="H19" i="1"/>
  <c r="H18" i="1" s="1"/>
  <c r="G19" i="1"/>
  <c r="G15" i="1"/>
  <c r="J15" i="1" s="1"/>
  <c r="H15" i="1"/>
  <c r="K15" i="1"/>
  <c r="G16" i="1"/>
  <c r="H16" i="1"/>
  <c r="K16" i="1"/>
  <c r="G17" i="1"/>
  <c r="J17" i="1" s="1"/>
  <c r="H17" i="1"/>
  <c r="K17" i="1"/>
  <c r="K14" i="1"/>
  <c r="H14" i="1"/>
  <c r="H13" i="1" s="1"/>
  <c r="G14" i="1"/>
  <c r="K11" i="1"/>
  <c r="K12" i="1"/>
  <c r="G12" i="1"/>
  <c r="H12" i="1"/>
  <c r="J12" i="1" s="1"/>
  <c r="G11" i="1"/>
  <c r="J11" i="1" s="1"/>
  <c r="H11" i="1"/>
  <c r="K10" i="1"/>
  <c r="H10" i="1"/>
  <c r="H9" i="1" s="1"/>
  <c r="G10" i="1"/>
  <c r="J35" i="1" l="1"/>
  <c r="J34" i="1" s="1"/>
  <c r="G34" i="1"/>
  <c r="K9" i="1"/>
  <c r="H23" i="1"/>
  <c r="H51" i="1" s="1"/>
  <c r="J26" i="1"/>
  <c r="H28" i="1"/>
  <c r="J30" i="1"/>
  <c r="J43" i="1"/>
  <c r="J45" i="1"/>
  <c r="J16" i="1"/>
  <c r="J20" i="1"/>
  <c r="J27" i="1"/>
  <c r="J25" i="1"/>
  <c r="J50" i="1"/>
  <c r="J49" i="1" s="1"/>
  <c r="J29" i="1"/>
  <c r="J28" i="1" s="1"/>
  <c r="G28" i="1"/>
  <c r="J24" i="1"/>
  <c r="G23" i="1"/>
  <c r="J19" i="1"/>
  <c r="J18" i="1" s="1"/>
  <c r="G18" i="1"/>
  <c r="J14" i="1"/>
  <c r="J13" i="1" s="1"/>
  <c r="G13" i="1"/>
  <c r="J10" i="1"/>
  <c r="J9" i="1" s="1"/>
  <c r="G9" i="1"/>
  <c r="J42" i="1"/>
  <c r="G41" i="1"/>
  <c r="K18" i="1"/>
  <c r="K13" i="1"/>
  <c r="F96" i="1"/>
  <c r="F71" i="1"/>
  <c r="G49" i="1"/>
  <c r="F87" i="1"/>
  <c r="G47" i="1"/>
  <c r="G39" i="1"/>
  <c r="G37" i="1"/>
  <c r="G32" i="1"/>
  <c r="J41" i="1" l="1"/>
  <c r="J51" i="1" s="1"/>
  <c r="J23" i="1"/>
  <c r="G51" i="1"/>
  <c r="K41" i="1"/>
  <c r="K51" i="1" s="1"/>
</calcChain>
</file>

<file path=xl/sharedStrings.xml><?xml version="1.0" encoding="utf-8"?>
<sst xmlns="http://schemas.openxmlformats.org/spreadsheetml/2006/main" count="276" uniqueCount="155">
  <si>
    <t>Item</t>
  </si>
  <si>
    <t>Discriminação dos Serviços</t>
  </si>
  <si>
    <t>SINAPI</t>
  </si>
  <si>
    <t>1.0</t>
  </si>
  <si>
    <t>1.1</t>
  </si>
  <si>
    <t>TOTAL</t>
  </si>
  <si>
    <t>1.2</t>
  </si>
  <si>
    <t>1.3</t>
  </si>
  <si>
    <t>COMPOSIÇÃO: INSUMO (SINAPI)</t>
  </si>
  <si>
    <t>Unid.</t>
  </si>
  <si>
    <t>m²</t>
  </si>
  <si>
    <t xml:space="preserve">CÓDIGO </t>
  </si>
  <si>
    <t>UNID.</t>
  </si>
  <si>
    <t>QUANT.</t>
  </si>
  <si>
    <t>DESCRIÇÃO</t>
  </si>
  <si>
    <t>Quant.</t>
  </si>
  <si>
    <t>unid.</t>
  </si>
  <si>
    <t>m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</si>
  <si>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</si>
  <si>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</si>
  <si>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</si>
  <si>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</si>
  <si>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</si>
  <si>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</si>
  <si>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</si>
  <si>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VALOR R$</t>
  </si>
  <si>
    <t>kg</t>
  </si>
  <si>
    <t>ROGÉRIO TOLDO MACHADO</t>
  </si>
  <si>
    <t>ARQUITETO</t>
  </si>
  <si>
    <t>CAU 17954-0</t>
  </si>
  <si>
    <t>CRONOGRAMA FISICO</t>
  </si>
  <si>
    <t>%</t>
  </si>
  <si>
    <t>CRONOGRAMA</t>
  </si>
  <si>
    <t>Rogério Toldo Machado</t>
  </si>
  <si>
    <t>Arquiteto CAU-17954-0</t>
  </si>
  <si>
    <t>Local: Escola Municipal do Ensino Fundamental Nossa Senhora Aparecida, Solidão-RST 101-km 107</t>
  </si>
  <si>
    <t>R$</t>
  </si>
  <si>
    <t>Mostradas, 14 de agosto de 2019.</t>
  </si>
  <si>
    <t>Tipo de serviço:  Construção da Central de Gás</t>
  </si>
  <si>
    <t>m³</t>
  </si>
  <si>
    <t>Sapatas isoladas de concreto armado de (40x40x35)cm.</t>
  </si>
  <si>
    <t>Montagem de desmontagem de formas</t>
  </si>
  <si>
    <t>2.0</t>
  </si>
  <si>
    <t>2.1</t>
  </si>
  <si>
    <t>2.2</t>
  </si>
  <si>
    <t>Armação de ferro Ø 6,3mm corte e dobra</t>
  </si>
  <si>
    <t>2.3</t>
  </si>
  <si>
    <r>
      <t xml:space="preserve">Armação de frerro </t>
    </r>
    <r>
      <rPr>
        <sz val="11"/>
        <color theme="1"/>
        <rFont val="Calibri"/>
        <family val="2"/>
      </rPr>
      <t>Ø 4,2mm corte e dobra</t>
    </r>
  </si>
  <si>
    <t>2.4</t>
  </si>
  <si>
    <t>3.0</t>
  </si>
  <si>
    <t>Pilares (15x15)cm</t>
  </si>
  <si>
    <t>3.1</t>
  </si>
  <si>
    <t>3.2</t>
  </si>
  <si>
    <t>3.3</t>
  </si>
  <si>
    <t>4.0</t>
  </si>
  <si>
    <t>Viga de amarração (15x15)cm</t>
  </si>
  <si>
    <t>4.1</t>
  </si>
  <si>
    <t>4.2</t>
  </si>
  <si>
    <t>4.3</t>
  </si>
  <si>
    <t>3.4</t>
  </si>
  <si>
    <t>4.4</t>
  </si>
  <si>
    <t>Concretagem e lançamento</t>
  </si>
  <si>
    <t>Armação de ferro Ø 4,2mm corte e dobra</t>
  </si>
  <si>
    <t>5.0</t>
  </si>
  <si>
    <t>5.1</t>
  </si>
  <si>
    <t>5.2</t>
  </si>
  <si>
    <t>5.3</t>
  </si>
  <si>
    <t>6.0</t>
  </si>
  <si>
    <t>Alvenaria</t>
  </si>
  <si>
    <t>6.1</t>
  </si>
  <si>
    <t>Alvenaria de tijolo cerâmico 06 furos, tijolo deitado</t>
  </si>
  <si>
    <t>7.0</t>
  </si>
  <si>
    <t>Revestimentos</t>
  </si>
  <si>
    <t>7.1</t>
  </si>
  <si>
    <t>Chapisco com cimento e areia grossa</t>
  </si>
  <si>
    <t>7.2</t>
  </si>
  <si>
    <t>Reboco com massa única</t>
  </si>
  <si>
    <t>8.0</t>
  </si>
  <si>
    <t>Contrapiso</t>
  </si>
  <si>
    <t>8.1</t>
  </si>
  <si>
    <t>Lastro de concreto magro para recebimento de piso espessura 5cm</t>
  </si>
  <si>
    <t>9.0</t>
  </si>
  <si>
    <t>Piso</t>
  </si>
  <si>
    <t>9.1</t>
  </si>
  <si>
    <t>10.0</t>
  </si>
  <si>
    <t xml:space="preserve">10.1 </t>
  </si>
  <si>
    <t>CENTRAL DE GÁS PARA P45</t>
  </si>
  <si>
    <t>Regulador de gás de cozinha AM 12 kg/h, estágio único</t>
  </si>
  <si>
    <t>Manömetro 1/8'' cheio/vazio</t>
  </si>
  <si>
    <t>10.2</t>
  </si>
  <si>
    <t>COMPOSIÇÃO</t>
  </si>
  <si>
    <t xml:space="preserve">Piso cerâmico </t>
  </si>
  <si>
    <t>Nípel duplo 1/2'' ferro fundido maleável galvanizado classe 300</t>
  </si>
  <si>
    <t>TE ferro fundido maleável galvanizado  de 1/2'' classe 300</t>
  </si>
  <si>
    <t>Bucha de redução em ferro fundido maleável galvanizado 1/2''x1/8'' classe 300</t>
  </si>
  <si>
    <t xml:space="preserve">Cotovelo de 90 graus 1/2'' de ferro fundido maleável galvanizado classe 300 </t>
  </si>
  <si>
    <t>Registro para gás reto 1/2'', m/f</t>
  </si>
  <si>
    <t>Válvula de retenção 1/2''x 7/16''</t>
  </si>
  <si>
    <t xml:space="preserve">Central de gás </t>
  </si>
  <si>
    <t>11.0</t>
  </si>
  <si>
    <t>Portão de ferro</t>
  </si>
  <si>
    <t>Ferro redondo CA-25, galvanizado</t>
  </si>
  <si>
    <t xml:space="preserve">Areia média </t>
  </si>
  <si>
    <t>Cal hidratada</t>
  </si>
  <si>
    <t>Cimento portland composto CP II-32</t>
  </si>
  <si>
    <t>Fundo anticorrosivo (zarcão)</t>
  </si>
  <si>
    <t>l</t>
  </si>
  <si>
    <t>Esmalte sintético fosco (cor vermelha)</t>
  </si>
  <si>
    <t>h</t>
  </si>
  <si>
    <t>Servente com encargos</t>
  </si>
  <si>
    <t>Pedreiro com encargos</t>
  </si>
  <si>
    <t>Serralheiro com encargos</t>
  </si>
  <si>
    <t>Soldador com encargos</t>
  </si>
  <si>
    <t>Inversor de solda monofásico de 160A, potência 5400w, tensão 220v</t>
  </si>
  <si>
    <t>chp</t>
  </si>
  <si>
    <t>11.1</t>
  </si>
  <si>
    <r>
      <t xml:space="preserve">Portão de ferro com quadro de cantoneira de ferro e gradil de ferro redondo </t>
    </r>
    <r>
      <rPr>
        <sz val="11"/>
        <color theme="1"/>
        <rFont val="Calibri"/>
        <family val="2"/>
      </rPr>
      <t>Ø</t>
    </r>
    <r>
      <rPr>
        <sz val="8.8000000000000007"/>
        <color theme="1"/>
        <rFont val="Calibri"/>
        <family val="2"/>
      </rPr>
      <t xml:space="preserve"> 8mm</t>
    </r>
  </si>
  <si>
    <t>Fecho de ferro galvanizado zincado 8'' ferrolho fio redondo</t>
  </si>
  <si>
    <t>PORTÃO DE FERRO M²</t>
  </si>
  <si>
    <t xml:space="preserve">Cantoneira aço galvanizado abas iguais espessura de 1/8'' </t>
  </si>
  <si>
    <t>12.0</t>
  </si>
  <si>
    <t>Pintura</t>
  </si>
  <si>
    <t>12.1</t>
  </si>
  <si>
    <t>Suporte de ferro galvaniz. tipo mão francesa mais ganchos tipo U com rosca (referência)</t>
  </si>
  <si>
    <t>Pintra externa e interna da central de gás em PVA latex  fosco cor branca duas de mão</t>
  </si>
  <si>
    <t>Auxiliar de encanador ou bombeiro com encargos completos</t>
  </si>
  <si>
    <t>Encanador ou bombeiro hidráulico com encargos completos</t>
  </si>
  <si>
    <t>Central de gás  para 02 cilindros de P45</t>
  </si>
  <si>
    <t>Pigtail haste ( código de referência)</t>
  </si>
  <si>
    <t>10.3</t>
  </si>
  <si>
    <t>Rede de gás em tubulação de aço carbono galvanizado 1/2'', sem costura graus A ou B</t>
  </si>
  <si>
    <t>TUBULAÇÃO DE AÇO CARBONO 1/2''</t>
  </si>
  <si>
    <t>Tubulação de aço carbono 1/2'', grau A ou B, atender as especifições da NBR 5590</t>
  </si>
  <si>
    <t>Luva de aço carbono de 1/2'', soldável, galvanizado</t>
  </si>
  <si>
    <t>Curva de 45 graus de aço carbono de 1/2'', soldável, galvanizado</t>
  </si>
  <si>
    <t>Cotovelo de 90 graus 1/2'' de  aço carbono soldável, galvanizado</t>
  </si>
  <si>
    <t>Mostardas, 04 de setembro de 2019.</t>
  </si>
  <si>
    <t>10.4</t>
  </si>
  <si>
    <t>10.5</t>
  </si>
  <si>
    <t>Placas de sinalização acrílico, mínimo 30cm de base, espessura 2mm, conf. NBR-13434</t>
  </si>
  <si>
    <t>Extintor de incêndio, 6kg, classe ABC, com colocação e pintura no piso conf.projeto.</t>
  </si>
  <si>
    <t>Tipo de serviço:  CENTRAL DE GÁS</t>
  </si>
  <si>
    <t>Sapatas isoladas de concreto armado (40x40x35)cm</t>
  </si>
  <si>
    <t>Vigas de baldrame (15x20)cm</t>
  </si>
  <si>
    <t>Laje de cobertura</t>
  </si>
  <si>
    <t>Central de gás</t>
  </si>
  <si>
    <t>Vigas de amarração (15x15)cm</t>
  </si>
  <si>
    <t>Laje de cobertura(200x95x7)cm</t>
  </si>
  <si>
    <t>Local: Escola Municipal do Ensino Fundamental Nossa Senhora Aparecida, Solidão-RSC 101-km 107</t>
  </si>
  <si>
    <t>Coletor módulo central de 1/2'' tubulação aço carbono , uma saída, pintura em amarelo.</t>
  </si>
  <si>
    <t>30DIAS</t>
  </si>
  <si>
    <t>Valor Unit. c/ BDI</t>
  </si>
  <si>
    <t>Valor Total c/ BDI</t>
  </si>
  <si>
    <t xml:space="preserve">Montagem de desmontagem de formas </t>
  </si>
  <si>
    <t>BDI=20,35% SINAPI DE 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</si>
</sst>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&quot;R$ &quot;#,##0.00_);[Red]\(&quot;R$ &quot;#,##0.00\)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.8000000000000007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1">
    <xf numFmtId="0" fontId="0" fillId="0" borderId="0" xfId="0"/>
    <xf numFmtId="0" fontId="2" fillId="0" borderId="1" xfId="1" applyFont="1" applyBorder="1"/>
    <xf numFmtId="0" fontId="3" fillId="2" borderId="1" xfId="1" applyFont="1" applyFill="1" applyBorder="1"/>
    <xf numFmtId="0" fontId="0" fillId="0" borderId="1" xfId="0" applyBorder="1"/>
    <xf numFmtId="0" fontId="5" fillId="4" borderId="1" xfId="0" applyFont="1" applyFill="1" applyBorder="1"/>
    <xf numFmtId="0" fontId="0" fillId="4" borderId="1" xfId="0" applyFill="1" applyBorder="1"/>
    <xf numFmtId="0" fontId="3" fillId="0" borderId="1" xfId="1" applyFont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0" borderId="1" xfId="0" applyFont="1" applyBorder="1"/>
    <xf numFmtId="0" fontId="2" fillId="5" borderId="1" xfId="1" applyFont="1" applyFill="1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66" fontId="5" fillId="4" borderId="1" xfId="0" applyNumberFormat="1" applyFont="1" applyFill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5" fontId="2" fillId="0" borderId="0" xfId="1" applyNumberFormat="1" applyFont="1" applyBorder="1" applyAlignment="1">
      <alignment horizontal="left"/>
    </xf>
    <xf numFmtId="0" fontId="3" fillId="3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Continuous"/>
    </xf>
    <xf numFmtId="0" fontId="3" fillId="0" borderId="0" xfId="1" quotePrefix="1" applyFont="1" applyBorder="1" applyAlignment="1">
      <alignment horizontal="centerContinuous"/>
    </xf>
    <xf numFmtId="0" fontId="3" fillId="0" borderId="0" xfId="1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0" xfId="0" applyFont="1" applyBorder="1" applyAlignment="1">
      <alignment horizontal="left"/>
    </xf>
    <xf numFmtId="0" fontId="2" fillId="4" borderId="1" xfId="1" applyFont="1" applyFill="1" applyBorder="1"/>
    <xf numFmtId="0" fontId="3" fillId="4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1" applyFont="1" applyFill="1" applyBorder="1"/>
    <xf numFmtId="0" fontId="0" fillId="0" borderId="0" xfId="0" applyFill="1" applyBorder="1"/>
    <xf numFmtId="4" fontId="5" fillId="0" borderId="0" xfId="0" applyNumberFormat="1" applyFont="1" applyFill="1" applyBorder="1"/>
    <xf numFmtId="166" fontId="3" fillId="2" borderId="1" xfId="2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5" borderId="1" xfId="0" applyFont="1" applyFill="1" applyBorder="1"/>
    <xf numFmtId="0" fontId="0" fillId="5" borderId="1" xfId="0" applyFill="1" applyBorder="1"/>
    <xf numFmtId="0" fontId="0" fillId="0" borderId="1" xfId="0" applyFont="1" applyFill="1" applyBorder="1" applyAlignment="1">
      <alignment horizontal="left"/>
    </xf>
    <xf numFmtId="0" fontId="8" fillId="5" borderId="1" xfId="1" applyFont="1" applyFill="1" applyBorder="1"/>
    <xf numFmtId="0" fontId="8" fillId="0" borderId="1" xfId="1" applyFont="1" applyBorder="1"/>
    <xf numFmtId="0" fontId="0" fillId="4" borderId="1" xfId="0" applyFont="1" applyFill="1" applyBorder="1" applyAlignment="1">
      <alignment horizontal="center"/>
    </xf>
    <xf numFmtId="166" fontId="0" fillId="4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Font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2" fontId="5" fillId="4" borderId="1" xfId="0" applyNumberFormat="1" applyFont="1" applyFill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left"/>
    </xf>
    <xf numFmtId="2" fontId="0" fillId="0" borderId="1" xfId="0" applyNumberFormat="1" applyFont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166" fontId="0" fillId="0" borderId="0" xfId="0" applyNumberFormat="1" applyBorder="1"/>
    <xf numFmtId="2" fontId="5" fillId="0" borderId="3" xfId="0" applyNumberFormat="1" applyFont="1" applyBorder="1" applyAlignment="1">
      <alignment horizontal="right"/>
    </xf>
    <xf numFmtId="0" fontId="3" fillId="0" borderId="1" xfId="1" applyFont="1" applyFill="1" applyBorder="1"/>
    <xf numFmtId="0" fontId="3" fillId="5" borderId="1" xfId="1" applyFont="1" applyFill="1" applyBorder="1" applyAlignment="1">
      <alignment horizontal="left"/>
    </xf>
    <xf numFmtId="0" fontId="3" fillId="0" borderId="1" xfId="1" applyFont="1" applyBorder="1"/>
    <xf numFmtId="0" fontId="0" fillId="5" borderId="1" xfId="0" applyFill="1" applyBorder="1" applyAlignment="1">
      <alignment horizontal="center" vertical="center"/>
    </xf>
    <xf numFmtId="166" fontId="1" fillId="0" borderId="1" xfId="2" applyFont="1" applyBorder="1"/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2" borderId="1" xfId="1" applyFont="1" applyFill="1" applyBorder="1"/>
    <xf numFmtId="166" fontId="1" fillId="2" borderId="1" xfId="2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" fillId="5" borderId="1" xfId="1" applyNumberFormat="1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166" fontId="1" fillId="5" borderId="1" xfId="3" applyFont="1" applyFill="1" applyBorder="1"/>
    <xf numFmtId="166" fontId="1" fillId="5" borderId="1" xfId="3" applyFont="1" applyFill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2" fontId="1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right"/>
    </xf>
    <xf numFmtId="0" fontId="10" fillId="4" borderId="1" xfId="0" applyFont="1" applyFill="1" applyBorder="1"/>
    <xf numFmtId="166" fontId="11" fillId="4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10" fillId="4" borderId="1" xfId="0" applyFont="1" applyFill="1" applyBorder="1" applyAlignment="1">
      <alignment horizontal="center"/>
    </xf>
    <xf numFmtId="166" fontId="1" fillId="0" borderId="1" xfId="2" applyFont="1" applyBorder="1" applyAlignment="1"/>
    <xf numFmtId="166" fontId="10" fillId="0" borderId="1" xfId="0" applyNumberFormat="1" applyFont="1" applyFill="1" applyBorder="1"/>
    <xf numFmtId="0" fontId="10" fillId="0" borderId="1" xfId="0" applyFont="1" applyBorder="1"/>
    <xf numFmtId="166" fontId="10" fillId="4" borderId="1" xfId="0" applyNumberFormat="1" applyFont="1" applyFill="1" applyBorder="1"/>
    <xf numFmtId="0" fontId="10" fillId="0" borderId="1" xfId="0" applyFont="1" applyFill="1" applyBorder="1" applyAlignment="1">
      <alignment horizontal="right"/>
    </xf>
    <xf numFmtId="164" fontId="0" fillId="0" borderId="0" xfId="0" applyNumberFormat="1" applyBorder="1"/>
    <xf numFmtId="166" fontId="5" fillId="4" borderId="1" xfId="3" applyFont="1" applyFill="1" applyBorder="1"/>
    <xf numFmtId="166" fontId="5" fillId="4" borderId="1" xfId="3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Normal" xfId="0" builtinId="0"/>
    <cellStyle name="Normal 2" xfId="1"/>
    <cellStyle name="Vírgula" xfId="3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tabSelected="1" view="pageBreakPreview" zoomScale="80" zoomScaleNormal="80" zoomScaleSheetLayoutView="80" workbookViewId="0">
      <selection activeCell="K51" sqref="K51"/>
    </sheetView>
  </sheetViews>
  <sheetFormatPr defaultRowHeight="15" x14ac:dyDescent="0.25"/>
  <cols>
    <col min="1" max="1" width="11" customWidth="1"/>
    <col min="2" max="2" width="89" customWidth="1"/>
    <col min="3" max="3" width="8.7109375" customWidth="1"/>
    <col min="4" max="4" width="9.5703125" customWidth="1"/>
    <col min="5" max="5" width="12.5703125" customWidth="1"/>
    <col min="6" max="6" width="13.140625" bestFit="1" customWidth="1"/>
    <col min="7" max="7" width="13.140625" customWidth="1"/>
    <col min="8" max="8" width="13.140625" style="3" customWidth="1"/>
    <col min="9" max="9" width="13.140625" style="10" customWidth="1"/>
    <col min="10" max="10" width="13.5703125" bestFit="1" customWidth="1"/>
    <col min="11" max="11" width="15.28515625" customWidth="1"/>
    <col min="12" max="12" width="16.42578125" customWidth="1"/>
    <col min="13" max="13" width="12.7109375" customWidth="1"/>
    <col min="14" max="14" width="13.42578125" customWidth="1"/>
  </cols>
  <sheetData>
    <row r="1" spans="1:14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>
        <v>1.2035</v>
      </c>
      <c r="N1">
        <v>0.20349999999999999</v>
      </c>
    </row>
    <row r="2" spans="1:14" x14ac:dyDescent="0.25">
      <c r="A2" s="18"/>
      <c r="B2" s="18"/>
      <c r="C2" s="18"/>
      <c r="D2" s="18"/>
      <c r="E2" s="18"/>
      <c r="F2" s="18"/>
      <c r="G2" s="18"/>
      <c r="H2" s="18"/>
      <c r="I2" s="18"/>
      <c r="J2" s="10"/>
      <c r="K2" s="10"/>
      <c r="L2" s="10"/>
    </row>
    <row r="3" spans="1:14" ht="15.75" x14ac:dyDescent="0.25">
      <c r="A3" s="18"/>
      <c r="B3" s="36" t="s">
        <v>18</v>
      </c>
      <c r="C3" s="20"/>
      <c r="D3" s="20"/>
      <c r="E3" s="21"/>
      <c r="F3" s="20"/>
      <c r="G3" s="22"/>
      <c r="H3" s="22"/>
      <c r="I3" s="22"/>
      <c r="J3" s="10"/>
      <c r="K3" s="10"/>
      <c r="L3" s="10"/>
    </row>
    <row r="4" spans="1:14" ht="15.75" x14ac:dyDescent="0.25">
      <c r="A4" s="18"/>
      <c r="B4" s="36"/>
      <c r="C4" s="20"/>
      <c r="D4" s="20"/>
      <c r="E4" s="21"/>
      <c r="F4" s="20"/>
      <c r="G4" s="22"/>
      <c r="H4" s="22"/>
      <c r="I4" s="22"/>
      <c r="J4" s="10"/>
      <c r="K4" s="10"/>
      <c r="L4" s="10"/>
    </row>
    <row r="5" spans="1:14" x14ac:dyDescent="0.25">
      <c r="A5" s="26"/>
      <c r="B5" s="19" t="s">
        <v>148</v>
      </c>
      <c r="C5" s="20"/>
      <c r="D5" s="20"/>
      <c r="E5" s="20"/>
      <c r="F5" s="20"/>
      <c r="G5" s="23"/>
      <c r="H5" s="23"/>
      <c r="I5" s="23"/>
      <c r="J5" s="10"/>
      <c r="K5" s="10"/>
      <c r="L5" s="10"/>
    </row>
    <row r="6" spans="1:14" x14ac:dyDescent="0.25">
      <c r="A6" s="18"/>
      <c r="B6" s="19" t="s">
        <v>38</v>
      </c>
      <c r="C6" s="20"/>
      <c r="D6" s="20"/>
      <c r="E6" s="24"/>
      <c r="F6" s="24"/>
      <c r="G6" s="24"/>
      <c r="H6" s="24"/>
      <c r="I6" s="24"/>
      <c r="J6" s="10"/>
      <c r="K6" s="10"/>
      <c r="L6" s="10"/>
    </row>
    <row r="7" spans="1:14" x14ac:dyDescent="0.25">
      <c r="A7" s="26"/>
      <c r="B7" s="27" t="s">
        <v>154</v>
      </c>
      <c r="C7" s="25"/>
      <c r="D7" s="25"/>
      <c r="E7" s="23"/>
      <c r="F7" s="25"/>
      <c r="G7" s="23"/>
      <c r="H7" s="23"/>
      <c r="I7" s="23"/>
      <c r="J7" s="10"/>
      <c r="K7" s="10"/>
      <c r="L7" s="10"/>
    </row>
    <row r="8" spans="1:14" ht="30" customHeight="1" x14ac:dyDescent="0.25">
      <c r="A8" s="1" t="s">
        <v>0</v>
      </c>
      <c r="B8" s="6" t="s">
        <v>1</v>
      </c>
      <c r="C8" s="71" t="s">
        <v>15</v>
      </c>
      <c r="D8" s="71" t="s">
        <v>9</v>
      </c>
      <c r="E8" s="71" t="s">
        <v>20</v>
      </c>
      <c r="F8" s="71" t="s">
        <v>21</v>
      </c>
      <c r="G8" s="71" t="s">
        <v>23</v>
      </c>
      <c r="H8" s="71" t="s">
        <v>24</v>
      </c>
      <c r="I8" s="70" t="s">
        <v>151</v>
      </c>
      <c r="J8" s="72" t="s">
        <v>22</v>
      </c>
      <c r="K8" s="70" t="s">
        <v>152</v>
      </c>
      <c r="L8" s="73" t="s">
        <v>2</v>
      </c>
    </row>
    <row r="9" spans="1:14" x14ac:dyDescent="0.25">
      <c r="A9" s="2" t="s">
        <v>3</v>
      </c>
      <c r="B9" s="2" t="s">
        <v>40</v>
      </c>
      <c r="C9" s="74"/>
      <c r="D9" s="74"/>
      <c r="E9" s="75" t="s">
        <v>36</v>
      </c>
      <c r="F9" s="75" t="s">
        <v>36</v>
      </c>
      <c r="G9" s="42">
        <f>TRUNC(G10+G11+G12,2)</f>
        <v>76.19</v>
      </c>
      <c r="H9" s="42">
        <f t="shared" ref="H9:K9" si="0">TRUNC(H10+H11+H12,2)</f>
        <v>24.68</v>
      </c>
      <c r="I9" s="42"/>
      <c r="J9" s="42">
        <f t="shared" si="0"/>
        <v>100.87</v>
      </c>
      <c r="K9" s="42">
        <f t="shared" si="0"/>
        <v>121.39</v>
      </c>
      <c r="L9" s="76" t="s">
        <v>19</v>
      </c>
    </row>
    <row r="10" spans="1:14" x14ac:dyDescent="0.25">
      <c r="A10" s="9" t="s">
        <v>4</v>
      </c>
      <c r="B10" s="47" t="s">
        <v>153</v>
      </c>
      <c r="C10" s="77">
        <v>0.48</v>
      </c>
      <c r="D10" s="78" t="s">
        <v>10</v>
      </c>
      <c r="E10" s="79">
        <v>26.13</v>
      </c>
      <c r="F10" s="80">
        <v>23.92</v>
      </c>
      <c r="G10" s="69">
        <f>TRUNC(E10*C10,2)</f>
        <v>12.54</v>
      </c>
      <c r="H10" s="69">
        <f>TRUNC(F10*C10,2)</f>
        <v>11.48</v>
      </c>
      <c r="I10" s="69">
        <f>TRUNC(((F10+E10)*$M$1),2)</f>
        <v>60.23</v>
      </c>
      <c r="J10" s="69">
        <f>TRUNC(G10+H10,2)</f>
        <v>24.02</v>
      </c>
      <c r="K10" s="81">
        <f>TRUNC(I10*C10,2)</f>
        <v>28.91</v>
      </c>
      <c r="L10" s="99">
        <v>96536</v>
      </c>
    </row>
    <row r="11" spans="1:14" x14ac:dyDescent="0.25">
      <c r="A11" s="1" t="s">
        <v>6</v>
      </c>
      <c r="B11" s="48" t="s">
        <v>62</v>
      </c>
      <c r="C11" s="77">
        <v>1.3</v>
      </c>
      <c r="D11" s="83" t="s">
        <v>26</v>
      </c>
      <c r="E11" s="84">
        <v>5.57</v>
      </c>
      <c r="F11" s="84">
        <v>1.57</v>
      </c>
      <c r="G11" s="69">
        <f>TRUNC(E11*C11,2)</f>
        <v>7.24</v>
      </c>
      <c r="H11" s="69">
        <f>TRUNC(F11*C11,2)</f>
        <v>2.04</v>
      </c>
      <c r="I11" s="69">
        <f t="shared" ref="I11:I12" si="1">TRUNC(((F11+E11)*$M$1),2)</f>
        <v>8.59</v>
      </c>
      <c r="J11" s="69">
        <f t="shared" ref="J11:J12" si="2">TRUNC(G11+H11,2)</f>
        <v>9.2799999999999994</v>
      </c>
      <c r="K11" s="81">
        <f t="shared" ref="K11:K12" si="3">TRUNC(I11*C11,2)</f>
        <v>11.16</v>
      </c>
      <c r="L11" s="82">
        <v>92799</v>
      </c>
    </row>
    <row r="12" spans="1:14" x14ac:dyDescent="0.25">
      <c r="A12" s="1" t="s">
        <v>7</v>
      </c>
      <c r="B12" s="48" t="s">
        <v>61</v>
      </c>
      <c r="C12" s="77">
        <v>0.2</v>
      </c>
      <c r="D12" s="83" t="s">
        <v>39</v>
      </c>
      <c r="E12" s="84">
        <v>282.07</v>
      </c>
      <c r="F12" s="84">
        <v>55.81</v>
      </c>
      <c r="G12" s="69">
        <f>TRUNC(E12*C12,2)</f>
        <v>56.41</v>
      </c>
      <c r="H12" s="69">
        <f>TRUNC(F12*C12,2)</f>
        <v>11.16</v>
      </c>
      <c r="I12" s="69">
        <f t="shared" si="1"/>
        <v>406.63</v>
      </c>
      <c r="J12" s="69">
        <f t="shared" si="2"/>
        <v>67.569999999999993</v>
      </c>
      <c r="K12" s="81">
        <f t="shared" si="3"/>
        <v>81.319999999999993</v>
      </c>
      <c r="L12" s="82">
        <v>94964</v>
      </c>
    </row>
    <row r="13" spans="1:14" x14ac:dyDescent="0.25">
      <c r="A13" s="7" t="s">
        <v>42</v>
      </c>
      <c r="B13" s="4" t="s">
        <v>143</v>
      </c>
      <c r="C13" s="85"/>
      <c r="D13" s="85"/>
      <c r="E13" s="86"/>
      <c r="F13" s="86"/>
      <c r="G13" s="42">
        <f>TRUNC(G14+G15+G16+G17,2)</f>
        <v>106.25</v>
      </c>
      <c r="H13" s="42">
        <f t="shared" ref="H13:K13" si="4">TRUNC(H14+H15+H16+H17,2)</f>
        <v>52</v>
      </c>
      <c r="I13" s="42"/>
      <c r="J13" s="42">
        <f t="shared" si="4"/>
        <v>158.25</v>
      </c>
      <c r="K13" s="42">
        <f t="shared" si="4"/>
        <v>190.46</v>
      </c>
      <c r="L13" s="76" t="s">
        <v>19</v>
      </c>
    </row>
    <row r="14" spans="1:14" x14ac:dyDescent="0.25">
      <c r="A14" s="43" t="s">
        <v>43</v>
      </c>
      <c r="B14" s="44" t="s">
        <v>41</v>
      </c>
      <c r="C14" s="87">
        <v>1.28</v>
      </c>
      <c r="D14" s="87" t="s">
        <v>10</v>
      </c>
      <c r="E14" s="79">
        <v>26.13</v>
      </c>
      <c r="F14" s="80">
        <v>23.92</v>
      </c>
      <c r="G14" s="69">
        <f>TRUNC(E14*C14,2)</f>
        <v>33.44</v>
      </c>
      <c r="H14" s="69">
        <f>TRUNC(F14*C14,2)</f>
        <v>30.61</v>
      </c>
      <c r="I14" s="69">
        <f t="shared" ref="I14:I17" si="5">TRUNC(((F14+E14)*$M$1),2)</f>
        <v>60.23</v>
      </c>
      <c r="J14" s="69">
        <f t="shared" ref="J14" si="6">TRUNC(G14+H14,2)</f>
        <v>64.05</v>
      </c>
      <c r="K14" s="81">
        <f t="shared" ref="K14" si="7">TRUNC(I14*C14,2)</f>
        <v>77.09</v>
      </c>
      <c r="L14" s="99">
        <v>96536</v>
      </c>
    </row>
    <row r="15" spans="1:14" x14ac:dyDescent="0.25">
      <c r="A15" s="43" t="s">
        <v>44</v>
      </c>
      <c r="B15" s="68" t="s">
        <v>45</v>
      </c>
      <c r="C15" s="87">
        <v>2.68</v>
      </c>
      <c r="D15" s="83" t="s">
        <v>26</v>
      </c>
      <c r="E15" s="84">
        <v>6.9</v>
      </c>
      <c r="F15" s="84">
        <v>3.69</v>
      </c>
      <c r="G15" s="69">
        <f t="shared" ref="G15:G17" si="8">TRUNC(E15*C15,2)</f>
        <v>18.489999999999998</v>
      </c>
      <c r="H15" s="69">
        <f t="shared" ref="H15:H17" si="9">TRUNC(F15*C15,2)</f>
        <v>9.8800000000000008</v>
      </c>
      <c r="I15" s="69">
        <f t="shared" si="5"/>
        <v>12.74</v>
      </c>
      <c r="J15" s="69">
        <f t="shared" ref="J15:J17" si="10">TRUNC(G15+H15,2)</f>
        <v>28.37</v>
      </c>
      <c r="K15" s="81">
        <f t="shared" ref="K15:K17" si="11">TRUNC(I15*C15,2)</f>
        <v>34.14</v>
      </c>
      <c r="L15" s="88">
        <v>92776</v>
      </c>
    </row>
    <row r="16" spans="1:14" x14ac:dyDescent="0.25">
      <c r="A16" s="43" t="s">
        <v>46</v>
      </c>
      <c r="B16" s="45" t="s">
        <v>47</v>
      </c>
      <c r="C16" s="87">
        <v>1.65</v>
      </c>
      <c r="D16" s="83" t="s">
        <v>26</v>
      </c>
      <c r="E16" s="84">
        <v>5.57</v>
      </c>
      <c r="F16" s="84">
        <v>1.57</v>
      </c>
      <c r="G16" s="69">
        <f t="shared" si="8"/>
        <v>9.19</v>
      </c>
      <c r="H16" s="69">
        <f t="shared" si="9"/>
        <v>2.59</v>
      </c>
      <c r="I16" s="69">
        <f t="shared" si="5"/>
        <v>8.59</v>
      </c>
      <c r="J16" s="69">
        <f t="shared" si="10"/>
        <v>11.78</v>
      </c>
      <c r="K16" s="81">
        <f t="shared" si="11"/>
        <v>14.17</v>
      </c>
      <c r="L16" s="82">
        <v>92799</v>
      </c>
    </row>
    <row r="17" spans="1:12" x14ac:dyDescent="0.25">
      <c r="A17" s="43" t="s">
        <v>48</v>
      </c>
      <c r="B17" s="45" t="s">
        <v>61</v>
      </c>
      <c r="C17" s="87">
        <v>0.16</v>
      </c>
      <c r="D17" s="83" t="s">
        <v>39</v>
      </c>
      <c r="E17" s="84">
        <v>282.07</v>
      </c>
      <c r="F17" s="84">
        <v>55.81</v>
      </c>
      <c r="G17" s="69">
        <f t="shared" si="8"/>
        <v>45.13</v>
      </c>
      <c r="H17" s="69">
        <f t="shared" si="9"/>
        <v>8.92</v>
      </c>
      <c r="I17" s="69">
        <f t="shared" si="5"/>
        <v>406.63</v>
      </c>
      <c r="J17" s="69">
        <f t="shared" si="10"/>
        <v>54.05</v>
      </c>
      <c r="K17" s="81">
        <f t="shared" si="11"/>
        <v>65.06</v>
      </c>
      <c r="L17" s="82">
        <v>94964</v>
      </c>
    </row>
    <row r="18" spans="1:12" x14ac:dyDescent="0.25">
      <c r="A18" s="7" t="s">
        <v>49</v>
      </c>
      <c r="B18" s="4" t="s">
        <v>50</v>
      </c>
      <c r="C18" s="89"/>
      <c r="D18" s="89"/>
      <c r="E18" s="86"/>
      <c r="F18" s="86"/>
      <c r="G18" s="42">
        <f>TRUNC(G19+G20+G21+G22,2)</f>
        <v>197.85</v>
      </c>
      <c r="H18" s="42">
        <f t="shared" ref="H18:K18" si="12">TRUNC(H19+H20+H21+H22,2)</f>
        <v>123.86</v>
      </c>
      <c r="I18" s="42"/>
      <c r="J18" s="42">
        <f t="shared" si="12"/>
        <v>321.70999999999998</v>
      </c>
      <c r="K18" s="42">
        <f t="shared" si="12"/>
        <v>387.15</v>
      </c>
      <c r="L18" s="76" t="s">
        <v>19</v>
      </c>
    </row>
    <row r="19" spans="1:12" x14ac:dyDescent="0.25">
      <c r="A19" s="43" t="s">
        <v>51</v>
      </c>
      <c r="B19" s="44" t="s">
        <v>41</v>
      </c>
      <c r="C19" s="87">
        <v>3.6</v>
      </c>
      <c r="D19" s="87" t="s">
        <v>10</v>
      </c>
      <c r="E19" s="79">
        <v>26.13</v>
      </c>
      <c r="F19" s="80">
        <v>23.92</v>
      </c>
      <c r="G19" s="69">
        <f>TRUNC(E19*C19,2)</f>
        <v>94.06</v>
      </c>
      <c r="H19" s="69">
        <f>TRUNC(F19*C19,2)</f>
        <v>86.11</v>
      </c>
      <c r="I19" s="69">
        <f t="shared" ref="I19:I22" si="13">TRUNC(((F19+E19)*$M$1),2)</f>
        <v>60.23</v>
      </c>
      <c r="J19" s="69">
        <f t="shared" ref="J19" si="14">TRUNC(G19+H19,2)</f>
        <v>180.17</v>
      </c>
      <c r="K19" s="81">
        <f t="shared" ref="K19" si="15">TRUNC(I19*C19,2)</f>
        <v>216.82</v>
      </c>
      <c r="L19" s="99">
        <v>96536</v>
      </c>
    </row>
    <row r="20" spans="1:12" x14ac:dyDescent="0.25">
      <c r="A20" s="46" t="s">
        <v>52</v>
      </c>
      <c r="B20" s="45" t="s">
        <v>45</v>
      </c>
      <c r="C20" s="87">
        <v>7.05</v>
      </c>
      <c r="D20" s="83" t="s">
        <v>26</v>
      </c>
      <c r="E20" s="84">
        <v>6.9</v>
      </c>
      <c r="F20" s="84">
        <v>3.69</v>
      </c>
      <c r="G20" s="90">
        <f t="shared" ref="G20:G22" si="16">TRUNC(E20*C20,2)</f>
        <v>48.64</v>
      </c>
      <c r="H20" s="90">
        <f t="shared" ref="H20:H22" si="17">TRUNC(F20*C20,2)</f>
        <v>26.01</v>
      </c>
      <c r="I20" s="69">
        <f t="shared" si="13"/>
        <v>12.74</v>
      </c>
      <c r="J20" s="90">
        <f t="shared" ref="J20:J22" si="18">TRUNC(G20+H20,2)</f>
        <v>74.650000000000006</v>
      </c>
      <c r="K20" s="81">
        <f t="shared" ref="K20:K22" si="19">TRUNC(I20*C20,2)</f>
        <v>89.81</v>
      </c>
      <c r="L20" s="88">
        <v>92776</v>
      </c>
    </row>
    <row r="21" spans="1:12" x14ac:dyDescent="0.25">
      <c r="A21" s="43" t="s">
        <v>53</v>
      </c>
      <c r="B21" s="45" t="s">
        <v>47</v>
      </c>
      <c r="C21" s="87">
        <v>1.8</v>
      </c>
      <c r="D21" s="83" t="s">
        <v>26</v>
      </c>
      <c r="E21" s="84">
        <v>5.57</v>
      </c>
      <c r="F21" s="84">
        <v>1.57</v>
      </c>
      <c r="G21" s="90">
        <f t="shared" si="16"/>
        <v>10.02</v>
      </c>
      <c r="H21" s="90">
        <f t="shared" si="17"/>
        <v>2.82</v>
      </c>
      <c r="I21" s="69">
        <f t="shared" si="13"/>
        <v>8.59</v>
      </c>
      <c r="J21" s="90">
        <f t="shared" si="18"/>
        <v>12.84</v>
      </c>
      <c r="K21" s="81">
        <f t="shared" si="19"/>
        <v>15.46</v>
      </c>
      <c r="L21" s="82">
        <v>92799</v>
      </c>
    </row>
    <row r="22" spans="1:12" x14ac:dyDescent="0.25">
      <c r="A22" s="43" t="s">
        <v>59</v>
      </c>
      <c r="B22" s="45" t="s">
        <v>61</v>
      </c>
      <c r="C22" s="87">
        <v>0.16</v>
      </c>
      <c r="D22" s="83" t="s">
        <v>39</v>
      </c>
      <c r="E22" s="84">
        <v>282.07</v>
      </c>
      <c r="F22" s="84">
        <v>55.81</v>
      </c>
      <c r="G22" s="90">
        <f t="shared" si="16"/>
        <v>45.13</v>
      </c>
      <c r="H22" s="90">
        <f t="shared" si="17"/>
        <v>8.92</v>
      </c>
      <c r="I22" s="69">
        <f t="shared" si="13"/>
        <v>406.63</v>
      </c>
      <c r="J22" s="90">
        <f t="shared" si="18"/>
        <v>54.05</v>
      </c>
      <c r="K22" s="81">
        <f t="shared" si="19"/>
        <v>65.06</v>
      </c>
      <c r="L22" s="82">
        <v>94964</v>
      </c>
    </row>
    <row r="23" spans="1:12" x14ac:dyDescent="0.25">
      <c r="A23" s="7" t="s">
        <v>54</v>
      </c>
      <c r="B23" s="4" t="s">
        <v>146</v>
      </c>
      <c r="C23" s="89"/>
      <c r="D23" s="89"/>
      <c r="E23" s="86"/>
      <c r="F23" s="86"/>
      <c r="G23" s="42">
        <f>TRUNC(G24+G25+G26+G27,2)</f>
        <v>96.12</v>
      </c>
      <c r="H23" s="42">
        <f t="shared" ref="H23:K23" si="20">TRUNC(H24+H25+H26+H27,2)</f>
        <v>53.87</v>
      </c>
      <c r="I23" s="42"/>
      <c r="J23" s="42">
        <f t="shared" si="20"/>
        <v>149.99</v>
      </c>
      <c r="K23" s="42">
        <f t="shared" si="20"/>
        <v>180.52</v>
      </c>
      <c r="L23" s="76" t="s">
        <v>19</v>
      </c>
    </row>
    <row r="24" spans="1:12" x14ac:dyDescent="0.25">
      <c r="A24" s="43" t="s">
        <v>56</v>
      </c>
      <c r="B24" s="45" t="s">
        <v>41</v>
      </c>
      <c r="C24" s="87">
        <v>1.4</v>
      </c>
      <c r="D24" s="87" t="s">
        <v>10</v>
      </c>
      <c r="E24" s="79">
        <v>26.13</v>
      </c>
      <c r="F24" s="80">
        <v>23.92</v>
      </c>
      <c r="G24" s="90">
        <f t="shared" ref="G24" si="21">TRUNC(E24*C24,2)</f>
        <v>36.58</v>
      </c>
      <c r="H24" s="90">
        <f t="shared" ref="H24" si="22">TRUNC(F24*C24,2)</f>
        <v>33.479999999999997</v>
      </c>
      <c r="I24" s="69">
        <f t="shared" ref="I24:I27" si="23">TRUNC(((F24+E24)*$M$1),2)</f>
        <v>60.23</v>
      </c>
      <c r="J24" s="90">
        <f t="shared" ref="J24" si="24">TRUNC(G24+H24,2)</f>
        <v>70.06</v>
      </c>
      <c r="K24" s="81">
        <f t="shared" ref="K24:K27" si="25">TRUNC(I24*C24,2)</f>
        <v>84.32</v>
      </c>
      <c r="L24" s="99">
        <v>96536</v>
      </c>
    </row>
    <row r="25" spans="1:12" x14ac:dyDescent="0.25">
      <c r="A25" s="43" t="s">
        <v>57</v>
      </c>
      <c r="B25" s="45" t="s">
        <v>45</v>
      </c>
      <c r="C25" s="87">
        <v>3.43</v>
      </c>
      <c r="D25" s="83" t="s">
        <v>26</v>
      </c>
      <c r="E25" s="84">
        <v>6.9</v>
      </c>
      <c r="F25" s="84">
        <v>3.69</v>
      </c>
      <c r="G25" s="90">
        <f t="shared" ref="G25:G27" si="26">TRUNC(E25*C25,2)</f>
        <v>23.66</v>
      </c>
      <c r="H25" s="90">
        <f t="shared" ref="H25:H27" si="27">TRUNC(F25*C25,2)</f>
        <v>12.65</v>
      </c>
      <c r="I25" s="69">
        <f t="shared" si="23"/>
        <v>12.74</v>
      </c>
      <c r="J25" s="90">
        <f t="shared" ref="J25:J27" si="28">TRUNC(G25+H25,2)</f>
        <v>36.31</v>
      </c>
      <c r="K25" s="81">
        <f t="shared" si="25"/>
        <v>43.69</v>
      </c>
      <c r="L25" s="88">
        <v>92776</v>
      </c>
    </row>
    <row r="26" spans="1:12" x14ac:dyDescent="0.25">
      <c r="A26" s="43" t="s">
        <v>58</v>
      </c>
      <c r="B26" s="45" t="s">
        <v>47</v>
      </c>
      <c r="C26" s="87">
        <v>1.38</v>
      </c>
      <c r="D26" s="83" t="s">
        <v>26</v>
      </c>
      <c r="E26" s="84">
        <v>5.57</v>
      </c>
      <c r="F26" s="84">
        <v>1.57</v>
      </c>
      <c r="G26" s="90">
        <f t="shared" si="26"/>
        <v>7.68</v>
      </c>
      <c r="H26" s="90">
        <f t="shared" si="27"/>
        <v>2.16</v>
      </c>
      <c r="I26" s="69">
        <f t="shared" si="23"/>
        <v>8.59</v>
      </c>
      <c r="J26" s="90">
        <f t="shared" si="28"/>
        <v>9.84</v>
      </c>
      <c r="K26" s="81">
        <f t="shared" si="25"/>
        <v>11.85</v>
      </c>
      <c r="L26" s="82">
        <v>92799</v>
      </c>
    </row>
    <row r="27" spans="1:12" x14ac:dyDescent="0.25">
      <c r="A27" s="43" t="s">
        <v>60</v>
      </c>
      <c r="B27" s="45" t="s">
        <v>61</v>
      </c>
      <c r="C27" s="87">
        <v>0.1</v>
      </c>
      <c r="D27" s="83" t="s">
        <v>39</v>
      </c>
      <c r="E27" s="84">
        <v>282.07</v>
      </c>
      <c r="F27" s="84">
        <v>55.81</v>
      </c>
      <c r="G27" s="90">
        <f t="shared" si="26"/>
        <v>28.2</v>
      </c>
      <c r="H27" s="90">
        <f t="shared" si="27"/>
        <v>5.58</v>
      </c>
      <c r="I27" s="69">
        <f t="shared" si="23"/>
        <v>406.63</v>
      </c>
      <c r="J27" s="90">
        <f t="shared" si="28"/>
        <v>33.78</v>
      </c>
      <c r="K27" s="81">
        <f t="shared" si="25"/>
        <v>40.659999999999997</v>
      </c>
      <c r="L27" s="82">
        <v>94964</v>
      </c>
    </row>
    <row r="28" spans="1:12" x14ac:dyDescent="0.25">
      <c r="A28" s="7" t="s">
        <v>63</v>
      </c>
      <c r="B28" s="4" t="s">
        <v>147</v>
      </c>
      <c r="C28" s="89"/>
      <c r="D28" s="89"/>
      <c r="E28" s="86"/>
      <c r="F28" s="86"/>
      <c r="G28" s="42">
        <f>TRUNC(G29+G30+G31,2)</f>
        <v>106.48</v>
      </c>
      <c r="H28" s="42">
        <f t="shared" ref="H28:K28" si="29">TRUNC(H29+H30+H31,2)</f>
        <v>57.9</v>
      </c>
      <c r="I28" s="42"/>
      <c r="J28" s="42">
        <f t="shared" si="29"/>
        <v>164.38</v>
      </c>
      <c r="K28" s="42">
        <f t="shared" si="29"/>
        <v>197.83</v>
      </c>
      <c r="L28" s="76" t="s">
        <v>19</v>
      </c>
    </row>
    <row r="29" spans="1:12" x14ac:dyDescent="0.25">
      <c r="A29" s="43" t="s">
        <v>64</v>
      </c>
      <c r="B29" s="45" t="s">
        <v>41</v>
      </c>
      <c r="C29" s="87">
        <v>1.9</v>
      </c>
      <c r="D29" s="87" t="s">
        <v>10</v>
      </c>
      <c r="E29" s="79">
        <v>26.13</v>
      </c>
      <c r="F29" s="80">
        <v>23.92</v>
      </c>
      <c r="G29" s="90">
        <f t="shared" ref="G29" si="30">TRUNC(E29*C29,2)</f>
        <v>49.64</v>
      </c>
      <c r="H29" s="90">
        <f t="shared" ref="H29" si="31">TRUNC(F29*C29,2)</f>
        <v>45.44</v>
      </c>
      <c r="I29" s="69">
        <f t="shared" ref="I29:I31" si="32">TRUNC(((F29+E29)*$M$1),2)</f>
        <v>60.23</v>
      </c>
      <c r="J29" s="90">
        <f t="shared" ref="J29" si="33">TRUNC(G29+H29,2)</f>
        <v>95.08</v>
      </c>
      <c r="K29" s="81">
        <f t="shared" ref="K29:K31" si="34">TRUNC(I29*C29,2)</f>
        <v>114.43</v>
      </c>
      <c r="L29" s="98">
        <v>96536</v>
      </c>
    </row>
    <row r="30" spans="1:12" x14ac:dyDescent="0.25">
      <c r="A30" s="43" t="s">
        <v>65</v>
      </c>
      <c r="B30" s="45" t="s">
        <v>47</v>
      </c>
      <c r="C30" s="87">
        <v>2.61</v>
      </c>
      <c r="D30" s="83" t="s">
        <v>26</v>
      </c>
      <c r="E30" s="84">
        <v>5.57</v>
      </c>
      <c r="F30" s="84">
        <v>1.57</v>
      </c>
      <c r="G30" s="90">
        <f t="shared" ref="G30:G31" si="35">TRUNC(E30*C30,2)</f>
        <v>14.53</v>
      </c>
      <c r="H30" s="90">
        <f t="shared" ref="H30:H31" si="36">TRUNC(F30*C30,2)</f>
        <v>4.09</v>
      </c>
      <c r="I30" s="69">
        <f t="shared" si="32"/>
        <v>8.59</v>
      </c>
      <c r="J30" s="90">
        <f t="shared" ref="J30:J31" si="37">TRUNC(G30+H30,2)</f>
        <v>18.62</v>
      </c>
      <c r="K30" s="81">
        <f t="shared" si="34"/>
        <v>22.41</v>
      </c>
      <c r="L30" s="82">
        <v>92799</v>
      </c>
    </row>
    <row r="31" spans="1:12" x14ac:dyDescent="0.25">
      <c r="A31" s="43" t="s">
        <v>66</v>
      </c>
      <c r="B31" s="45" t="s">
        <v>61</v>
      </c>
      <c r="C31" s="87">
        <v>0.15</v>
      </c>
      <c r="D31" s="83" t="s">
        <v>39</v>
      </c>
      <c r="E31" s="84">
        <v>282.07</v>
      </c>
      <c r="F31" s="84">
        <v>55.81</v>
      </c>
      <c r="G31" s="90">
        <f t="shared" si="35"/>
        <v>42.31</v>
      </c>
      <c r="H31" s="90">
        <f t="shared" si="36"/>
        <v>8.3699999999999992</v>
      </c>
      <c r="I31" s="69">
        <f t="shared" si="32"/>
        <v>406.63</v>
      </c>
      <c r="J31" s="90">
        <f t="shared" si="37"/>
        <v>50.68</v>
      </c>
      <c r="K31" s="81">
        <f t="shared" si="34"/>
        <v>60.99</v>
      </c>
      <c r="L31" s="82">
        <v>94964</v>
      </c>
    </row>
    <row r="32" spans="1:12" x14ac:dyDescent="0.25">
      <c r="A32" s="7" t="s">
        <v>67</v>
      </c>
      <c r="B32" s="4" t="s">
        <v>68</v>
      </c>
      <c r="C32" s="89"/>
      <c r="D32" s="89"/>
      <c r="E32" s="86"/>
      <c r="F32" s="86"/>
      <c r="G32" s="42">
        <f>(G33)</f>
        <v>177.35</v>
      </c>
      <c r="H32" s="42">
        <f t="shared" ref="H32:K32" si="38">(H33)</f>
        <v>161.38</v>
      </c>
      <c r="I32" s="42"/>
      <c r="J32" s="42">
        <f t="shared" si="38"/>
        <v>338.73</v>
      </c>
      <c r="K32" s="42">
        <f t="shared" si="38"/>
        <v>407.65</v>
      </c>
      <c r="L32" s="76" t="s">
        <v>19</v>
      </c>
    </row>
    <row r="33" spans="1:12" x14ac:dyDescent="0.25">
      <c r="A33" s="43" t="s">
        <v>69</v>
      </c>
      <c r="B33" s="48" t="s">
        <v>70</v>
      </c>
      <c r="C33" s="87">
        <v>5.12</v>
      </c>
      <c r="D33" s="87" t="s">
        <v>10</v>
      </c>
      <c r="E33" s="91">
        <v>34.64</v>
      </c>
      <c r="F33" s="91">
        <v>31.52</v>
      </c>
      <c r="G33" s="90">
        <f t="shared" ref="G33" si="39">TRUNC(E33*C33,2)</f>
        <v>177.35</v>
      </c>
      <c r="H33" s="90">
        <f t="shared" ref="H33" si="40">TRUNC(F33*C33,2)</f>
        <v>161.38</v>
      </c>
      <c r="I33" s="69">
        <f>TRUNC(((F33+E33)*$M$1),2)</f>
        <v>79.62</v>
      </c>
      <c r="J33" s="90">
        <f t="shared" ref="J33" si="41">TRUNC(G33+H33,2)</f>
        <v>338.73</v>
      </c>
      <c r="K33" s="81">
        <f t="shared" ref="K33" si="42">TRUNC(I33*C33,2)</f>
        <v>407.65</v>
      </c>
      <c r="L33" s="92">
        <v>87497</v>
      </c>
    </row>
    <row r="34" spans="1:12" x14ac:dyDescent="0.25">
      <c r="A34" s="7" t="s">
        <v>71</v>
      </c>
      <c r="B34" s="4" t="s">
        <v>72</v>
      </c>
      <c r="C34" s="89"/>
      <c r="D34" s="89"/>
      <c r="E34" s="86"/>
      <c r="F34" s="86"/>
      <c r="G34" s="42">
        <f>TRUNC(G35+G36,2)</f>
        <v>115.79</v>
      </c>
      <c r="H34" s="42">
        <f t="shared" ref="H34:K34" si="43">TRUNC(H35+H36,2)</f>
        <v>106.46</v>
      </c>
      <c r="I34" s="42"/>
      <c r="J34" s="42">
        <f t="shared" si="43"/>
        <v>222.25</v>
      </c>
      <c r="K34" s="42">
        <f t="shared" si="43"/>
        <v>267.42</v>
      </c>
      <c r="L34" s="76" t="s">
        <v>19</v>
      </c>
    </row>
    <row r="35" spans="1:12" x14ac:dyDescent="0.25">
      <c r="A35" s="43" t="s">
        <v>73</v>
      </c>
      <c r="B35" s="45" t="s">
        <v>74</v>
      </c>
      <c r="C35" s="87">
        <v>6.3</v>
      </c>
      <c r="D35" s="87" t="s">
        <v>10</v>
      </c>
      <c r="E35" s="91">
        <v>2.71</v>
      </c>
      <c r="F35" s="91">
        <v>4.63</v>
      </c>
      <c r="G35" s="90">
        <f t="shared" ref="G35:G36" si="44">TRUNC(E35*C35,2)</f>
        <v>17.07</v>
      </c>
      <c r="H35" s="90">
        <f t="shared" ref="H35:H36" si="45">TRUNC(F35*C35,2)</f>
        <v>29.16</v>
      </c>
      <c r="I35" s="69">
        <f t="shared" ref="I35:I36" si="46">TRUNC(((F35+E35)*$M$1),2)</f>
        <v>8.83</v>
      </c>
      <c r="J35" s="90">
        <f t="shared" ref="J35:J36" si="47">TRUNC(G35+H35,2)</f>
        <v>46.23</v>
      </c>
      <c r="K35" s="81">
        <f t="shared" ref="K35:K36" si="48">TRUNC(I35*C35,2)</f>
        <v>55.62</v>
      </c>
      <c r="L35" s="88">
        <v>87904</v>
      </c>
    </row>
    <row r="36" spans="1:12" x14ac:dyDescent="0.25">
      <c r="A36" s="43" t="s">
        <v>75</v>
      </c>
      <c r="B36" s="45" t="s">
        <v>76</v>
      </c>
      <c r="C36" s="87">
        <v>6.3</v>
      </c>
      <c r="D36" s="87" t="s">
        <v>10</v>
      </c>
      <c r="E36" s="91">
        <v>15.67</v>
      </c>
      <c r="F36" s="91">
        <v>12.27</v>
      </c>
      <c r="G36" s="90">
        <f t="shared" si="44"/>
        <v>98.72</v>
      </c>
      <c r="H36" s="90">
        <f t="shared" si="45"/>
        <v>77.3</v>
      </c>
      <c r="I36" s="69">
        <f t="shared" si="46"/>
        <v>33.619999999999997</v>
      </c>
      <c r="J36" s="90">
        <f t="shared" si="47"/>
        <v>176.02</v>
      </c>
      <c r="K36" s="81">
        <f t="shared" si="48"/>
        <v>211.8</v>
      </c>
      <c r="L36" s="88">
        <v>87529</v>
      </c>
    </row>
    <row r="37" spans="1:12" x14ac:dyDescent="0.25">
      <c r="A37" s="7" t="s">
        <v>77</v>
      </c>
      <c r="B37" s="4" t="s">
        <v>78</v>
      </c>
      <c r="C37" s="89"/>
      <c r="D37" s="89"/>
      <c r="E37" s="86"/>
      <c r="F37" s="86"/>
      <c r="G37" s="42">
        <f>(G38)</f>
        <v>14.95</v>
      </c>
      <c r="H37" s="42">
        <f t="shared" ref="H37:K37" si="49">(H38)</f>
        <v>8.02</v>
      </c>
      <c r="I37" s="42"/>
      <c r="J37" s="42">
        <f t="shared" si="49"/>
        <v>22.97</v>
      </c>
      <c r="K37" s="42">
        <f t="shared" si="49"/>
        <v>27.65</v>
      </c>
      <c r="L37" s="76" t="s">
        <v>19</v>
      </c>
    </row>
    <row r="38" spans="1:12" x14ac:dyDescent="0.25">
      <c r="A38" s="43" t="s">
        <v>79</v>
      </c>
      <c r="B38" s="45" t="s">
        <v>80</v>
      </c>
      <c r="C38" s="87">
        <v>1.04</v>
      </c>
      <c r="D38" s="87" t="s">
        <v>10</v>
      </c>
      <c r="E38" s="91">
        <v>14.38</v>
      </c>
      <c r="F38" s="91">
        <v>7.72</v>
      </c>
      <c r="G38" s="90">
        <f t="shared" ref="G38" si="50">TRUNC(E38*C38,2)</f>
        <v>14.95</v>
      </c>
      <c r="H38" s="90">
        <f t="shared" ref="H38" si="51">TRUNC(F38*C38,2)</f>
        <v>8.02</v>
      </c>
      <c r="I38" s="69">
        <f>TRUNC(((F38+E38)*$M$1),2)</f>
        <v>26.59</v>
      </c>
      <c r="J38" s="90">
        <f t="shared" ref="J38" si="52">TRUNC(G38+H38,2)</f>
        <v>22.97</v>
      </c>
      <c r="K38" s="81">
        <f t="shared" ref="K38" si="53">TRUNC(I38*C38,2)</f>
        <v>27.65</v>
      </c>
      <c r="L38" s="88">
        <v>95241</v>
      </c>
    </row>
    <row r="39" spans="1:12" x14ac:dyDescent="0.25">
      <c r="A39" s="7" t="s">
        <v>81</v>
      </c>
      <c r="B39" s="4" t="s">
        <v>82</v>
      </c>
      <c r="C39" s="89"/>
      <c r="D39" s="89"/>
      <c r="E39" s="93"/>
      <c r="F39" s="93"/>
      <c r="G39" s="42">
        <f>(G40)</f>
        <v>76.64</v>
      </c>
      <c r="H39" s="42">
        <f t="shared" ref="H39:K39" si="54">(H40)</f>
        <v>38.07</v>
      </c>
      <c r="I39" s="42"/>
      <c r="J39" s="42">
        <f t="shared" si="54"/>
        <v>114.71</v>
      </c>
      <c r="K39" s="42">
        <f t="shared" si="54"/>
        <v>138.06</v>
      </c>
      <c r="L39" s="76" t="s">
        <v>19</v>
      </c>
    </row>
    <row r="40" spans="1:12" x14ac:dyDescent="0.25">
      <c r="A40" s="43" t="s">
        <v>83</v>
      </c>
      <c r="B40" s="45" t="s">
        <v>91</v>
      </c>
      <c r="C40" s="87">
        <v>2.94</v>
      </c>
      <c r="D40" s="87" t="s">
        <v>10</v>
      </c>
      <c r="E40" s="91">
        <v>26.07</v>
      </c>
      <c r="F40" s="91">
        <v>12.95</v>
      </c>
      <c r="G40" s="90">
        <f t="shared" ref="G40" si="55">TRUNC(E40*C40,2)</f>
        <v>76.64</v>
      </c>
      <c r="H40" s="90">
        <f t="shared" ref="H40" si="56">TRUNC(F40*C40,2)</f>
        <v>38.07</v>
      </c>
      <c r="I40" s="69">
        <f>TRUNC(((F40+E40)*$M$1),2)</f>
        <v>46.96</v>
      </c>
      <c r="J40" s="90">
        <f t="shared" ref="J40" si="57">TRUNC(G40+H40,2)</f>
        <v>114.71</v>
      </c>
      <c r="K40" s="81">
        <f t="shared" ref="K40" si="58">TRUNC(I40*C40,2)</f>
        <v>138.06</v>
      </c>
      <c r="L40" s="88">
        <v>1130</v>
      </c>
    </row>
    <row r="41" spans="1:12" x14ac:dyDescent="0.25">
      <c r="A41" s="7" t="s">
        <v>84</v>
      </c>
      <c r="B41" s="4" t="s">
        <v>98</v>
      </c>
      <c r="C41" s="89"/>
      <c r="D41" s="89"/>
      <c r="E41" s="93"/>
      <c r="F41" s="93"/>
      <c r="G41" s="42">
        <f>TRUNC(SUM(G42:G46),2)</f>
        <v>2383.9</v>
      </c>
      <c r="H41" s="42">
        <f>TRUNC(SUM(H42:H46),2)</f>
        <v>1673.92</v>
      </c>
      <c r="I41" s="42"/>
      <c r="J41" s="42">
        <f t="shared" ref="J41" si="59">TRUNC(SUM(J42:J46),2)</f>
        <v>4057.82</v>
      </c>
      <c r="K41" s="42">
        <f>(K42+K43+K44+K45+K46)</f>
        <v>4883.45</v>
      </c>
      <c r="L41" s="76" t="s">
        <v>19</v>
      </c>
    </row>
    <row r="42" spans="1:12" x14ac:dyDescent="0.25">
      <c r="A42" s="51" t="s">
        <v>85</v>
      </c>
      <c r="B42" s="45" t="s">
        <v>127</v>
      </c>
      <c r="C42" s="87">
        <v>1</v>
      </c>
      <c r="D42" s="87" t="s">
        <v>16</v>
      </c>
      <c r="E42" s="91">
        <f>TRUNC(SUM(F58:F68),2)</f>
        <v>646.02</v>
      </c>
      <c r="F42" s="91">
        <f>TRUNC(SUM(F69:F70),2)</f>
        <v>1277.5</v>
      </c>
      <c r="G42" s="90">
        <f t="shared" ref="G42:G46" si="60">TRUNC(E42*C42,2)</f>
        <v>646.02</v>
      </c>
      <c r="H42" s="90">
        <f t="shared" ref="H42:H46" si="61">TRUNC(F42*C42,2)</f>
        <v>1277.5</v>
      </c>
      <c r="I42" s="69">
        <f t="shared" ref="I42:I46" si="62">TRUNC(((F42+E42)*$M$1),2)</f>
        <v>2314.9499999999998</v>
      </c>
      <c r="J42" s="90">
        <f t="shared" ref="J42:J46" si="63">TRUNC(G42+H42,2)</f>
        <v>1923.52</v>
      </c>
      <c r="K42" s="81">
        <f t="shared" ref="K42:K46" si="64">TRUNC(I42*C42,2)</f>
        <v>2314.9499999999998</v>
      </c>
      <c r="L42" s="94" t="s">
        <v>90</v>
      </c>
    </row>
    <row r="43" spans="1:12" x14ac:dyDescent="0.25">
      <c r="A43" s="51" t="s">
        <v>89</v>
      </c>
      <c r="B43" s="45" t="s">
        <v>130</v>
      </c>
      <c r="C43" s="87">
        <v>30</v>
      </c>
      <c r="D43" s="87" t="s">
        <v>17</v>
      </c>
      <c r="E43" s="91">
        <v>28.29</v>
      </c>
      <c r="F43" s="91">
        <v>8.67</v>
      </c>
      <c r="G43" s="90">
        <f t="shared" si="60"/>
        <v>848.7</v>
      </c>
      <c r="H43" s="90">
        <f t="shared" si="61"/>
        <v>260.10000000000002</v>
      </c>
      <c r="I43" s="69">
        <f t="shared" si="62"/>
        <v>44.48</v>
      </c>
      <c r="J43" s="90">
        <f t="shared" si="63"/>
        <v>1108.8</v>
      </c>
      <c r="K43" s="81">
        <f t="shared" si="64"/>
        <v>1334.4</v>
      </c>
      <c r="L43" s="94" t="s">
        <v>90</v>
      </c>
    </row>
    <row r="44" spans="1:12" x14ac:dyDescent="0.25">
      <c r="A44" s="51" t="s">
        <v>129</v>
      </c>
      <c r="B44" s="45" t="s">
        <v>80</v>
      </c>
      <c r="C44" s="87">
        <v>6</v>
      </c>
      <c r="D44" s="87" t="s">
        <v>10</v>
      </c>
      <c r="E44" s="91">
        <v>14.38</v>
      </c>
      <c r="F44" s="91">
        <v>7.72</v>
      </c>
      <c r="G44" s="90">
        <f t="shared" si="60"/>
        <v>86.28</v>
      </c>
      <c r="H44" s="90">
        <f t="shared" si="61"/>
        <v>46.32</v>
      </c>
      <c r="I44" s="69">
        <f t="shared" si="62"/>
        <v>26.59</v>
      </c>
      <c r="J44" s="90">
        <f t="shared" si="63"/>
        <v>132.6</v>
      </c>
      <c r="K44" s="81">
        <f t="shared" si="64"/>
        <v>159.54</v>
      </c>
      <c r="L44" s="88">
        <v>95241</v>
      </c>
    </row>
    <row r="45" spans="1:12" x14ac:dyDescent="0.25">
      <c r="A45" s="51" t="s">
        <v>137</v>
      </c>
      <c r="B45" s="45" t="s">
        <v>140</v>
      </c>
      <c r="C45" s="87">
        <v>1</v>
      </c>
      <c r="D45" s="87" t="s">
        <v>16</v>
      </c>
      <c r="E45" s="91">
        <v>546</v>
      </c>
      <c r="F45" s="91">
        <v>15</v>
      </c>
      <c r="G45" s="90">
        <f t="shared" si="60"/>
        <v>546</v>
      </c>
      <c r="H45" s="90">
        <f t="shared" si="61"/>
        <v>15</v>
      </c>
      <c r="I45" s="69">
        <f t="shared" si="62"/>
        <v>675.16</v>
      </c>
      <c r="J45" s="90">
        <f t="shared" si="63"/>
        <v>561</v>
      </c>
      <c r="K45" s="81">
        <f t="shared" si="64"/>
        <v>675.16</v>
      </c>
      <c r="L45" s="88">
        <v>10889</v>
      </c>
    </row>
    <row r="46" spans="1:12" x14ac:dyDescent="0.25">
      <c r="A46" s="51" t="s">
        <v>138</v>
      </c>
      <c r="B46" s="45" t="s">
        <v>139</v>
      </c>
      <c r="C46" s="87">
        <v>5</v>
      </c>
      <c r="D46" s="87" t="s">
        <v>16</v>
      </c>
      <c r="E46" s="91">
        <v>51.38</v>
      </c>
      <c r="F46" s="91">
        <v>15</v>
      </c>
      <c r="G46" s="90">
        <f t="shared" si="60"/>
        <v>256.89999999999998</v>
      </c>
      <c r="H46" s="90">
        <f t="shared" si="61"/>
        <v>75</v>
      </c>
      <c r="I46" s="69">
        <f t="shared" si="62"/>
        <v>79.88</v>
      </c>
      <c r="J46" s="90">
        <f t="shared" si="63"/>
        <v>331.9</v>
      </c>
      <c r="K46" s="81">
        <f t="shared" si="64"/>
        <v>399.4</v>
      </c>
      <c r="L46" s="88">
        <v>37560</v>
      </c>
    </row>
    <row r="47" spans="1:12" x14ac:dyDescent="0.25">
      <c r="A47" s="7" t="s">
        <v>99</v>
      </c>
      <c r="B47" s="4" t="s">
        <v>100</v>
      </c>
      <c r="C47" s="89"/>
      <c r="D47" s="89"/>
      <c r="E47" s="93"/>
      <c r="F47" s="93"/>
      <c r="G47" s="42">
        <f>(G48)</f>
        <v>527.5</v>
      </c>
      <c r="H47" s="42">
        <f t="shared" ref="H47:K47" si="65">(H48)</f>
        <v>900.97</v>
      </c>
      <c r="I47" s="42"/>
      <c r="J47" s="42">
        <f t="shared" si="65"/>
        <v>1428.47</v>
      </c>
      <c r="K47" s="42">
        <f t="shared" si="65"/>
        <v>1719.15</v>
      </c>
      <c r="L47" s="76" t="s">
        <v>19</v>
      </c>
    </row>
    <row r="48" spans="1:12" x14ac:dyDescent="0.25">
      <c r="A48" s="43" t="s">
        <v>115</v>
      </c>
      <c r="B48" s="45" t="s">
        <v>116</v>
      </c>
      <c r="C48" s="87">
        <v>2.88</v>
      </c>
      <c r="D48" s="87" t="s">
        <v>10</v>
      </c>
      <c r="E48" s="91">
        <v>183.16</v>
      </c>
      <c r="F48" s="91">
        <v>312.83999999999997</v>
      </c>
      <c r="G48" s="90">
        <f t="shared" ref="G48" si="66">TRUNC(E48*C48,2)</f>
        <v>527.5</v>
      </c>
      <c r="H48" s="90">
        <f t="shared" ref="H48" si="67">TRUNC(F48*C48,2)</f>
        <v>900.97</v>
      </c>
      <c r="I48" s="69">
        <f>TRUNC(((F48+E48)*$M$1),2)</f>
        <v>596.92999999999995</v>
      </c>
      <c r="J48" s="90">
        <f t="shared" ref="J48" si="68">TRUNC(G48+H48,2)</f>
        <v>1428.47</v>
      </c>
      <c r="K48" s="81">
        <f t="shared" ref="K48" si="69">TRUNC(I48*C48,2)</f>
        <v>1719.15</v>
      </c>
      <c r="L48" s="94" t="s">
        <v>90</v>
      </c>
    </row>
    <row r="49" spans="1:12" x14ac:dyDescent="0.25">
      <c r="A49" s="7" t="s">
        <v>120</v>
      </c>
      <c r="B49" s="4" t="s">
        <v>121</v>
      </c>
      <c r="C49" s="89"/>
      <c r="D49" s="89"/>
      <c r="E49" s="93"/>
      <c r="F49" s="93"/>
      <c r="G49" s="42">
        <f>(G50)</f>
        <v>106.85</v>
      </c>
      <c r="H49" s="42">
        <f t="shared" ref="H49:K49" si="70">(H50)</f>
        <v>37.159999999999997</v>
      </c>
      <c r="I49" s="42"/>
      <c r="J49" s="42">
        <f t="shared" si="70"/>
        <v>144.01</v>
      </c>
      <c r="K49" s="42">
        <f t="shared" si="70"/>
        <v>173.23</v>
      </c>
      <c r="L49" s="76" t="s">
        <v>19</v>
      </c>
    </row>
    <row r="50" spans="1:12" x14ac:dyDescent="0.25">
      <c r="A50" s="43" t="s">
        <v>122</v>
      </c>
      <c r="B50" s="45" t="s">
        <v>124</v>
      </c>
      <c r="C50" s="87">
        <v>14.46</v>
      </c>
      <c r="D50" s="87" t="s">
        <v>10</v>
      </c>
      <c r="E50" s="91">
        <v>7.39</v>
      </c>
      <c r="F50" s="91">
        <v>2.57</v>
      </c>
      <c r="G50" s="90">
        <f t="shared" ref="G50" si="71">TRUNC(E50*C50,2)</f>
        <v>106.85</v>
      </c>
      <c r="H50" s="90">
        <f t="shared" ref="H50" si="72">TRUNC(F50*C50,2)</f>
        <v>37.159999999999997</v>
      </c>
      <c r="I50" s="69">
        <f>TRUNC(((F50+E50)*$M$1),2)</f>
        <v>11.98</v>
      </c>
      <c r="J50" s="90">
        <f t="shared" ref="J50" si="73">TRUNC(G50+H50,2)</f>
        <v>144.01</v>
      </c>
      <c r="K50" s="81">
        <f t="shared" ref="K50" si="74">TRUNC(I50*C50,2)</f>
        <v>173.23</v>
      </c>
      <c r="L50" s="88">
        <v>88487</v>
      </c>
    </row>
    <row r="51" spans="1:12" x14ac:dyDescent="0.25">
      <c r="A51" s="7" t="s">
        <v>5</v>
      </c>
      <c r="B51" s="57"/>
      <c r="C51" s="49"/>
      <c r="D51" s="49"/>
      <c r="E51" s="50"/>
      <c r="F51" s="50"/>
      <c r="G51" s="16">
        <f>TRUNC(G9+G13+G18+G23+G28+G32+G34+G37+G39+G41+G47+G49,2)</f>
        <v>3985.87</v>
      </c>
      <c r="H51" s="16">
        <f>TRUNC(H9+H13+H18+H23+H28+H32+H34+H37+H39+H41+H47+H49,2)</f>
        <v>3238.29</v>
      </c>
      <c r="I51" s="16"/>
      <c r="J51" s="16">
        <f>TRUNC(J9+J13+J18+J23+J28+J32+J34+J37+J39+J41+J47+J49,2)</f>
        <v>7224.16</v>
      </c>
      <c r="K51" s="16">
        <f>TRUNC(K9+K13+K18+K23+K28+K32+K34+K37+K39+K41+K47+K49,2)</f>
        <v>8693.9599999999991</v>
      </c>
      <c r="L51" s="57"/>
    </row>
    <row r="52" spans="1:12" x14ac:dyDescent="0.25">
      <c r="A52" s="10"/>
      <c r="B52" s="13"/>
      <c r="C52" s="29"/>
      <c r="D52" s="29"/>
      <c r="E52" s="10"/>
      <c r="F52" s="10"/>
      <c r="G52" s="41"/>
      <c r="H52" s="40"/>
      <c r="I52" s="40"/>
      <c r="J52" s="41"/>
      <c r="K52" s="40"/>
      <c r="L52" s="40"/>
    </row>
    <row r="53" spans="1:12" x14ac:dyDescent="0.25">
      <c r="A53" s="10"/>
      <c r="B53" s="13"/>
      <c r="C53" s="29"/>
      <c r="D53" s="29"/>
      <c r="E53" s="10"/>
      <c r="F53" s="10"/>
      <c r="G53" s="41"/>
      <c r="H53" s="40"/>
      <c r="I53" s="40"/>
      <c r="J53" s="41"/>
      <c r="K53" s="40"/>
      <c r="L53" s="40"/>
    </row>
    <row r="54" spans="1:12" x14ac:dyDescent="0.25">
      <c r="A54" s="10"/>
      <c r="B54" s="13"/>
      <c r="C54" s="29"/>
      <c r="D54" s="29"/>
      <c r="E54" s="10"/>
      <c r="F54" s="10"/>
      <c r="G54" s="41"/>
      <c r="H54" s="40"/>
      <c r="I54" s="40"/>
      <c r="J54" s="41"/>
      <c r="K54" s="40"/>
      <c r="L54" s="40"/>
    </row>
    <row r="55" spans="1:12" s="10" customFormat="1" x14ac:dyDescent="0.25">
      <c r="A55" s="8"/>
      <c r="B55" s="8" t="s">
        <v>8</v>
      </c>
      <c r="C55" s="12"/>
      <c r="D55" s="12"/>
      <c r="E55" s="3"/>
      <c r="F55" s="3"/>
      <c r="H55" s="95"/>
      <c r="J55" s="63"/>
    </row>
    <row r="56" spans="1:12" s="10" customFormat="1" x14ac:dyDescent="0.25">
      <c r="A56" s="37"/>
      <c r="B56" s="8" t="s">
        <v>86</v>
      </c>
      <c r="C56" s="3"/>
      <c r="D56" s="3"/>
      <c r="E56" s="3"/>
      <c r="F56" s="3"/>
    </row>
    <row r="57" spans="1:12" s="10" customFormat="1" x14ac:dyDescent="0.25">
      <c r="A57" s="8" t="s">
        <v>11</v>
      </c>
      <c r="B57" s="14" t="s">
        <v>14</v>
      </c>
      <c r="C57" s="14" t="s">
        <v>12</v>
      </c>
      <c r="D57" s="14" t="s">
        <v>13</v>
      </c>
      <c r="E57" s="14" t="s">
        <v>25</v>
      </c>
      <c r="F57" s="14" t="s">
        <v>5</v>
      </c>
      <c r="I57" s="95"/>
    </row>
    <row r="58" spans="1:12" s="10" customFormat="1" x14ac:dyDescent="0.25">
      <c r="A58" s="11">
        <v>11756</v>
      </c>
      <c r="B58" s="3" t="s">
        <v>87</v>
      </c>
      <c r="C58" s="12" t="s">
        <v>16</v>
      </c>
      <c r="D58" s="12">
        <v>1</v>
      </c>
      <c r="E58" s="12">
        <v>45.37</v>
      </c>
      <c r="F58" s="3">
        <v>45.37</v>
      </c>
      <c r="H58" s="95"/>
    </row>
    <row r="59" spans="1:12" s="10" customFormat="1" x14ac:dyDescent="0.25">
      <c r="A59" s="11">
        <v>40356</v>
      </c>
      <c r="B59" s="3" t="s">
        <v>92</v>
      </c>
      <c r="C59" s="12" t="s">
        <v>16</v>
      </c>
      <c r="D59" s="12">
        <v>3</v>
      </c>
      <c r="E59" s="12">
        <v>10.92</v>
      </c>
      <c r="F59" s="3">
        <v>32.76</v>
      </c>
      <c r="H59" s="95"/>
    </row>
    <row r="60" spans="1:12" s="10" customFormat="1" x14ac:dyDescent="0.25">
      <c r="A60" s="37">
        <v>38907</v>
      </c>
      <c r="B60" s="3" t="s">
        <v>93</v>
      </c>
      <c r="C60" s="12" t="s">
        <v>16</v>
      </c>
      <c r="D60" s="12">
        <v>2</v>
      </c>
      <c r="E60" s="12">
        <v>16.91</v>
      </c>
      <c r="F60" s="3">
        <v>33.82</v>
      </c>
      <c r="H60" s="95"/>
      <c r="I60" s="95"/>
    </row>
    <row r="61" spans="1:12" s="10" customFormat="1" x14ac:dyDescent="0.25">
      <c r="A61" s="37">
        <v>771</v>
      </c>
      <c r="B61" s="3" t="s">
        <v>94</v>
      </c>
      <c r="C61" s="12" t="s">
        <v>16</v>
      </c>
      <c r="D61" s="12">
        <v>2</v>
      </c>
      <c r="E61" s="12">
        <v>14.88</v>
      </c>
      <c r="F61" s="3">
        <v>29.76</v>
      </c>
    </row>
    <row r="62" spans="1:12" s="10" customFormat="1" x14ac:dyDescent="0.25">
      <c r="A62" s="11">
        <v>12899</v>
      </c>
      <c r="B62" s="3" t="s">
        <v>88</v>
      </c>
      <c r="C62" s="12" t="s">
        <v>16</v>
      </c>
      <c r="D62" s="14">
        <v>2</v>
      </c>
      <c r="E62" s="52">
        <v>75.58</v>
      </c>
      <c r="F62" s="3">
        <v>151.16</v>
      </c>
      <c r="J62" s="95"/>
    </row>
    <row r="63" spans="1:12" s="10" customFormat="1" x14ac:dyDescent="0.25">
      <c r="A63" s="11">
        <v>39747</v>
      </c>
      <c r="B63" s="3" t="s">
        <v>149</v>
      </c>
      <c r="C63" s="12" t="s">
        <v>17</v>
      </c>
      <c r="D63" s="52">
        <v>1</v>
      </c>
      <c r="E63" s="52">
        <v>27.48</v>
      </c>
      <c r="F63" s="3">
        <v>27.48</v>
      </c>
    </row>
    <row r="64" spans="1:12" s="10" customFormat="1" x14ac:dyDescent="0.25">
      <c r="A64" s="11">
        <v>3455</v>
      </c>
      <c r="B64" s="3" t="s">
        <v>95</v>
      </c>
      <c r="C64" s="12" t="s">
        <v>16</v>
      </c>
      <c r="D64" s="12">
        <v>3</v>
      </c>
      <c r="E64" s="52">
        <v>3.71</v>
      </c>
      <c r="F64" s="3">
        <v>11.13</v>
      </c>
    </row>
    <row r="65" spans="1:6" s="10" customFormat="1" x14ac:dyDescent="0.25">
      <c r="A65" s="11">
        <v>11756</v>
      </c>
      <c r="B65" s="3" t="s">
        <v>96</v>
      </c>
      <c r="C65" s="12" t="s">
        <v>16</v>
      </c>
      <c r="D65" s="12">
        <v>2</v>
      </c>
      <c r="E65" s="52">
        <v>45.37</v>
      </c>
      <c r="F65" s="3">
        <v>90.74</v>
      </c>
    </row>
    <row r="66" spans="1:6" s="10" customFormat="1" x14ac:dyDescent="0.25">
      <c r="A66" s="11">
        <v>21092</v>
      </c>
      <c r="B66" s="3" t="s">
        <v>97</v>
      </c>
      <c r="C66" s="12" t="s">
        <v>16</v>
      </c>
      <c r="D66" s="12">
        <v>2</v>
      </c>
      <c r="E66" s="52">
        <v>41.28</v>
      </c>
      <c r="F66" s="3">
        <v>82.56</v>
      </c>
    </row>
    <row r="67" spans="1:6" s="10" customFormat="1" x14ac:dyDescent="0.25">
      <c r="A67" s="11">
        <v>39749</v>
      </c>
      <c r="B67" s="3" t="s">
        <v>128</v>
      </c>
      <c r="C67" s="12" t="s">
        <v>17</v>
      </c>
      <c r="D67" s="12">
        <v>1.5</v>
      </c>
      <c r="E67" s="52">
        <v>56.56</v>
      </c>
      <c r="F67" s="3">
        <v>84.84</v>
      </c>
    </row>
    <row r="68" spans="1:6" s="10" customFormat="1" x14ac:dyDescent="0.25">
      <c r="A68" s="11">
        <v>11626</v>
      </c>
      <c r="B68" s="3" t="s">
        <v>123</v>
      </c>
      <c r="C68" s="12" t="s">
        <v>16</v>
      </c>
      <c r="D68" s="12">
        <v>4</v>
      </c>
      <c r="E68" s="52">
        <v>14.1</v>
      </c>
      <c r="F68" s="3">
        <v>56.4</v>
      </c>
    </row>
    <row r="69" spans="1:6" s="10" customFormat="1" x14ac:dyDescent="0.25">
      <c r="A69" s="11">
        <v>88248</v>
      </c>
      <c r="B69" s="3" t="s">
        <v>125</v>
      </c>
      <c r="C69" s="12" t="s">
        <v>108</v>
      </c>
      <c r="D69" s="12">
        <v>35</v>
      </c>
      <c r="E69" s="52">
        <v>15.97</v>
      </c>
      <c r="F69" s="3">
        <v>558.95000000000005</v>
      </c>
    </row>
    <row r="70" spans="1:6" s="10" customFormat="1" x14ac:dyDescent="0.25">
      <c r="A70" s="11">
        <v>88267</v>
      </c>
      <c r="B70" s="3" t="s">
        <v>126</v>
      </c>
      <c r="C70" s="12" t="s">
        <v>108</v>
      </c>
      <c r="D70" s="12">
        <v>35</v>
      </c>
      <c r="E70" s="12">
        <v>20.53</v>
      </c>
      <c r="F70" s="3">
        <v>718.55</v>
      </c>
    </row>
    <row r="71" spans="1:6" s="10" customFormat="1" x14ac:dyDescent="0.25">
      <c r="A71" s="7" t="s">
        <v>5</v>
      </c>
      <c r="B71" s="4"/>
      <c r="C71" s="35"/>
      <c r="D71" s="35"/>
      <c r="E71" s="35"/>
      <c r="F71" s="96">
        <f>SUM(F58:F70)</f>
        <v>1923.52</v>
      </c>
    </row>
    <row r="72" spans="1:6" s="10" customFormat="1" x14ac:dyDescent="0.25">
      <c r="A72" s="11"/>
      <c r="B72" s="8" t="s">
        <v>118</v>
      </c>
      <c r="C72" s="12"/>
      <c r="D72" s="12"/>
      <c r="E72" s="12"/>
      <c r="F72" s="3"/>
    </row>
    <row r="73" spans="1:6" s="10" customFormat="1" x14ac:dyDescent="0.25">
      <c r="A73" s="8" t="s">
        <v>11</v>
      </c>
      <c r="B73" s="14" t="s">
        <v>14</v>
      </c>
      <c r="C73" s="14" t="s">
        <v>12</v>
      </c>
      <c r="D73" s="14" t="s">
        <v>13</v>
      </c>
      <c r="E73" s="14" t="s">
        <v>25</v>
      </c>
      <c r="F73" s="14" t="s">
        <v>5</v>
      </c>
    </row>
    <row r="74" spans="1:6" s="10" customFormat="1" x14ac:dyDescent="0.25">
      <c r="A74" s="53">
        <v>23</v>
      </c>
      <c r="B74" s="11" t="s">
        <v>101</v>
      </c>
      <c r="C74" s="12" t="s">
        <v>26</v>
      </c>
      <c r="D74" s="12">
        <v>3.55</v>
      </c>
      <c r="E74" s="12">
        <v>5.03</v>
      </c>
      <c r="F74" s="3">
        <v>17.86</v>
      </c>
    </row>
    <row r="75" spans="1:6" s="10" customFormat="1" x14ac:dyDescent="0.25">
      <c r="A75" s="53">
        <v>370</v>
      </c>
      <c r="B75" s="11" t="s">
        <v>102</v>
      </c>
      <c r="C75" s="12" t="s">
        <v>39</v>
      </c>
      <c r="D75" s="12">
        <v>2.5000000000000001E-2</v>
      </c>
      <c r="E75" s="12">
        <v>60</v>
      </c>
      <c r="F75" s="3">
        <v>1.5</v>
      </c>
    </row>
    <row r="76" spans="1:6" s="10" customFormat="1" x14ac:dyDescent="0.25">
      <c r="A76" s="53">
        <v>1106</v>
      </c>
      <c r="B76" s="11" t="s">
        <v>103</v>
      </c>
      <c r="C76" s="12" t="s">
        <v>26</v>
      </c>
      <c r="D76" s="12">
        <v>1</v>
      </c>
      <c r="E76" s="12">
        <v>0.62</v>
      </c>
      <c r="F76" s="3">
        <v>0.62</v>
      </c>
    </row>
    <row r="77" spans="1:6" s="10" customFormat="1" x14ac:dyDescent="0.25">
      <c r="A77" s="53">
        <v>1379</v>
      </c>
      <c r="B77" s="11" t="s">
        <v>104</v>
      </c>
      <c r="C77" s="12" t="s">
        <v>26</v>
      </c>
      <c r="D77" s="12">
        <v>4.5999999999999996</v>
      </c>
      <c r="E77" s="12">
        <v>0.57999999999999996</v>
      </c>
      <c r="F77" s="3">
        <v>2.67</v>
      </c>
    </row>
    <row r="78" spans="1:6" s="10" customFormat="1" x14ac:dyDescent="0.25">
      <c r="A78" s="53">
        <v>4777</v>
      </c>
      <c r="B78" s="11" t="s">
        <v>119</v>
      </c>
      <c r="C78" s="12" t="s">
        <v>26</v>
      </c>
      <c r="D78" s="12">
        <v>8.26</v>
      </c>
      <c r="E78" s="12">
        <v>4.28</v>
      </c>
      <c r="F78" s="3">
        <v>35.35</v>
      </c>
    </row>
    <row r="79" spans="1:6" s="10" customFormat="1" x14ac:dyDescent="0.25">
      <c r="A79" s="53">
        <v>7307</v>
      </c>
      <c r="B79" s="11" t="s">
        <v>105</v>
      </c>
      <c r="C79" s="12" t="s">
        <v>106</v>
      </c>
      <c r="D79" s="12">
        <v>1</v>
      </c>
      <c r="E79" s="12">
        <v>25.97</v>
      </c>
      <c r="F79" s="3">
        <v>25.97</v>
      </c>
    </row>
    <row r="80" spans="1:6" s="10" customFormat="1" x14ac:dyDescent="0.25">
      <c r="A80" s="53">
        <v>7288</v>
      </c>
      <c r="B80" s="11" t="s">
        <v>107</v>
      </c>
      <c r="C80" s="12" t="s">
        <v>106</v>
      </c>
      <c r="D80" s="12">
        <v>1.5</v>
      </c>
      <c r="E80" s="12">
        <v>28.33</v>
      </c>
      <c r="F80" s="3">
        <v>42.49</v>
      </c>
    </row>
    <row r="81" spans="1:12" s="10" customFormat="1" x14ac:dyDescent="0.25">
      <c r="A81" s="11">
        <v>88316</v>
      </c>
      <c r="B81" s="54" t="s">
        <v>109</v>
      </c>
      <c r="C81" s="12" t="s">
        <v>108</v>
      </c>
      <c r="D81" s="12">
        <v>1.5</v>
      </c>
      <c r="E81" s="12">
        <v>17.3</v>
      </c>
      <c r="F81" s="31">
        <v>25.95</v>
      </c>
    </row>
    <row r="82" spans="1:12" s="10" customFormat="1" x14ac:dyDescent="0.25">
      <c r="A82" s="11">
        <v>88309</v>
      </c>
      <c r="B82" s="11" t="s">
        <v>110</v>
      </c>
      <c r="C82" s="12" t="s">
        <v>108</v>
      </c>
      <c r="D82" s="12">
        <v>1.5</v>
      </c>
      <c r="E82" s="12">
        <v>20.74</v>
      </c>
      <c r="F82" s="31">
        <v>31.11</v>
      </c>
    </row>
    <row r="83" spans="1:12" s="10" customFormat="1" x14ac:dyDescent="0.25">
      <c r="A83" s="11">
        <v>88315</v>
      </c>
      <c r="B83" s="11" t="s">
        <v>111</v>
      </c>
      <c r="C83" s="12" t="s">
        <v>108</v>
      </c>
      <c r="D83" s="12">
        <v>7</v>
      </c>
      <c r="E83" s="12">
        <v>20.63</v>
      </c>
      <c r="F83" s="31">
        <v>144.41</v>
      </c>
    </row>
    <row r="84" spans="1:12" s="10" customFormat="1" x14ac:dyDescent="0.25">
      <c r="A84" s="11">
        <v>88317</v>
      </c>
      <c r="B84" s="11" t="s">
        <v>112</v>
      </c>
      <c r="C84" s="12" t="s">
        <v>108</v>
      </c>
      <c r="D84" s="12">
        <v>4.5</v>
      </c>
      <c r="E84" s="12">
        <v>24.75</v>
      </c>
      <c r="F84" s="31">
        <v>111.37</v>
      </c>
    </row>
    <row r="85" spans="1:12" s="10" customFormat="1" x14ac:dyDescent="0.25">
      <c r="A85" s="11">
        <v>98764</v>
      </c>
      <c r="B85" s="11" t="s">
        <v>113</v>
      </c>
      <c r="C85" s="12" t="s">
        <v>114</v>
      </c>
      <c r="D85" s="12">
        <v>3.82</v>
      </c>
      <c r="E85" s="12">
        <v>4.07</v>
      </c>
      <c r="F85" s="31">
        <v>15.55</v>
      </c>
    </row>
    <row r="86" spans="1:12" s="10" customFormat="1" x14ac:dyDescent="0.25">
      <c r="A86" s="11">
        <v>11455</v>
      </c>
      <c r="B86" s="11" t="s">
        <v>117</v>
      </c>
      <c r="C86" s="12" t="s">
        <v>16</v>
      </c>
      <c r="D86" s="12">
        <v>5</v>
      </c>
      <c r="E86" s="12">
        <v>8.23</v>
      </c>
      <c r="F86" s="55">
        <v>41.15</v>
      </c>
    </row>
    <row r="87" spans="1:12" s="10" customFormat="1" x14ac:dyDescent="0.25">
      <c r="A87" s="7" t="s">
        <v>5</v>
      </c>
      <c r="B87" s="56"/>
      <c r="C87" s="35"/>
      <c r="D87" s="35"/>
      <c r="E87" s="35"/>
      <c r="F87" s="58">
        <f>SUM(F74:F86)</f>
        <v>495.99999999999994</v>
      </c>
    </row>
    <row r="88" spans="1:12" s="10" customFormat="1" x14ac:dyDescent="0.25">
      <c r="A88" s="28"/>
      <c r="B88" s="59" t="s">
        <v>131</v>
      </c>
      <c r="C88" s="29"/>
      <c r="D88" s="29"/>
      <c r="E88" s="29"/>
      <c r="F88" s="64"/>
    </row>
    <row r="89" spans="1:12" s="10" customFormat="1" x14ac:dyDescent="0.25">
      <c r="A89" s="60" t="s">
        <v>11</v>
      </c>
      <c r="B89" s="14" t="s">
        <v>14</v>
      </c>
      <c r="C89" s="14" t="s">
        <v>12</v>
      </c>
      <c r="D89" s="14" t="s">
        <v>13</v>
      </c>
      <c r="E89" s="14" t="s">
        <v>25</v>
      </c>
      <c r="F89" s="14" t="s">
        <v>5</v>
      </c>
    </row>
    <row r="90" spans="1:12" s="10" customFormat="1" x14ac:dyDescent="0.25">
      <c r="A90" s="11">
        <v>13137</v>
      </c>
      <c r="B90" s="11" t="s">
        <v>132</v>
      </c>
      <c r="C90" s="12" t="s">
        <v>17</v>
      </c>
      <c r="D90" s="12">
        <v>30</v>
      </c>
      <c r="E90" s="12">
        <v>23.74</v>
      </c>
      <c r="F90" s="61">
        <v>712.21</v>
      </c>
    </row>
    <row r="91" spans="1:12" s="10" customFormat="1" x14ac:dyDescent="0.25">
      <c r="A91" s="11">
        <v>40354</v>
      </c>
      <c r="B91" s="11" t="s">
        <v>133</v>
      </c>
      <c r="C91" s="12" t="s">
        <v>16</v>
      </c>
      <c r="D91" s="12">
        <v>5</v>
      </c>
      <c r="E91" s="12">
        <v>13.17</v>
      </c>
      <c r="F91" s="61">
        <v>65.849999999999994</v>
      </c>
    </row>
    <row r="92" spans="1:12" s="10" customFormat="1" x14ac:dyDescent="0.25">
      <c r="A92" s="11">
        <v>40386</v>
      </c>
      <c r="B92" s="11" t="s">
        <v>134</v>
      </c>
      <c r="C92" s="12" t="s">
        <v>16</v>
      </c>
      <c r="D92" s="12">
        <v>1</v>
      </c>
      <c r="E92" s="12">
        <v>17.670000000000002</v>
      </c>
      <c r="F92" s="61">
        <v>17.670000000000002</v>
      </c>
    </row>
    <row r="93" spans="1:12" s="10" customFormat="1" x14ac:dyDescent="0.25">
      <c r="A93" s="11">
        <v>40378</v>
      </c>
      <c r="B93" s="11" t="s">
        <v>135</v>
      </c>
      <c r="C93" s="12" t="s">
        <v>16</v>
      </c>
      <c r="D93" s="12">
        <v>3</v>
      </c>
      <c r="E93" s="12">
        <v>17.670000000000002</v>
      </c>
      <c r="F93" s="61">
        <v>53.01</v>
      </c>
    </row>
    <row r="94" spans="1:12" s="10" customFormat="1" x14ac:dyDescent="0.25">
      <c r="A94" s="11">
        <v>88248</v>
      </c>
      <c r="B94" s="3" t="s">
        <v>125</v>
      </c>
      <c r="C94" s="12" t="s">
        <v>108</v>
      </c>
      <c r="D94" s="12">
        <v>6</v>
      </c>
      <c r="E94" s="52">
        <v>15.97</v>
      </c>
      <c r="F94" s="61">
        <v>95.82</v>
      </c>
    </row>
    <row r="95" spans="1:12" s="10" customFormat="1" x14ac:dyDescent="0.25">
      <c r="A95" s="11">
        <v>88267</v>
      </c>
      <c r="B95" s="3" t="s">
        <v>126</v>
      </c>
      <c r="C95" s="12" t="s">
        <v>108</v>
      </c>
      <c r="D95" s="12">
        <v>8</v>
      </c>
      <c r="E95" s="12">
        <v>20.53</v>
      </c>
      <c r="F95" s="61">
        <v>164.24</v>
      </c>
    </row>
    <row r="96" spans="1:12" s="10" customFormat="1" x14ac:dyDescent="0.25">
      <c r="A96" s="7" t="s">
        <v>5</v>
      </c>
      <c r="B96" s="5"/>
      <c r="C96" s="35"/>
      <c r="D96" s="35"/>
      <c r="E96" s="35"/>
      <c r="F96" s="97">
        <f>SUM(F90:F95)</f>
        <v>1108.8</v>
      </c>
      <c r="G96" s="40"/>
      <c r="H96" s="40"/>
      <c r="I96" s="40"/>
      <c r="J96" s="40"/>
      <c r="K96" s="40"/>
      <c r="L96" s="40"/>
    </row>
    <row r="97" spans="1:8" s="10" customFormat="1" x14ac:dyDescent="0.25">
      <c r="A97" s="28"/>
      <c r="B97" s="100" t="s">
        <v>136</v>
      </c>
      <c r="C97" s="100"/>
      <c r="D97" s="100"/>
      <c r="E97" s="100"/>
      <c r="F97" s="100"/>
    </row>
    <row r="98" spans="1:8" s="10" customFormat="1" x14ac:dyDescent="0.25">
      <c r="A98" s="28"/>
      <c r="C98" s="29"/>
      <c r="D98" s="29"/>
      <c r="E98" s="29"/>
      <c r="F98" s="62"/>
    </row>
    <row r="99" spans="1:8" s="10" customFormat="1" x14ac:dyDescent="0.25">
      <c r="A99" s="28"/>
      <c r="C99" s="29"/>
      <c r="D99" s="29"/>
      <c r="E99" s="29"/>
      <c r="F99" s="62"/>
    </row>
    <row r="100" spans="1:8" s="10" customFormat="1" x14ac:dyDescent="0.25">
      <c r="A100" s="28"/>
      <c r="C100" s="29"/>
      <c r="D100" s="29"/>
      <c r="E100" s="29"/>
      <c r="F100" s="62"/>
    </row>
    <row r="101" spans="1:8" s="10" customFormat="1" x14ac:dyDescent="0.25">
      <c r="A101" s="28"/>
      <c r="B101" s="30"/>
      <c r="C101" s="29"/>
      <c r="D101" s="29"/>
      <c r="E101" s="29"/>
    </row>
    <row r="102" spans="1:8" x14ac:dyDescent="0.25">
      <c r="A102" s="28"/>
      <c r="B102" s="13" t="s">
        <v>27</v>
      </c>
      <c r="C102" s="29"/>
      <c r="D102" s="29"/>
      <c r="E102" s="29"/>
      <c r="H102" s="10"/>
    </row>
    <row r="103" spans="1:8" x14ac:dyDescent="0.25">
      <c r="A103" s="28"/>
      <c r="B103" s="32" t="s">
        <v>28</v>
      </c>
      <c r="C103" s="29"/>
      <c r="D103" s="29"/>
      <c r="E103" s="29"/>
      <c r="H103" s="10"/>
    </row>
    <row r="104" spans="1:8" x14ac:dyDescent="0.25">
      <c r="A104" s="28"/>
      <c r="B104" s="32" t="s">
        <v>29</v>
      </c>
      <c r="C104" s="29"/>
      <c r="D104" s="29"/>
      <c r="E104" s="29"/>
      <c r="H104" s="10"/>
    </row>
    <row r="105" spans="1:8" x14ac:dyDescent="0.25">
      <c r="A105" s="28"/>
      <c r="B105" s="32"/>
      <c r="C105" s="29"/>
      <c r="D105" s="29"/>
      <c r="E105" s="29"/>
      <c r="H105" s="10"/>
    </row>
    <row r="106" spans="1:8" x14ac:dyDescent="0.25">
      <c r="A106" s="28"/>
      <c r="B106" s="32"/>
      <c r="C106" s="29"/>
      <c r="D106" s="29"/>
      <c r="E106" s="29"/>
      <c r="H106" s="10"/>
    </row>
    <row r="107" spans="1:8" x14ac:dyDescent="0.25">
      <c r="A107" s="28"/>
      <c r="B107" s="32"/>
      <c r="C107" s="29"/>
      <c r="D107" s="29"/>
      <c r="E107" s="29"/>
      <c r="H107" s="10"/>
    </row>
    <row r="108" spans="1:8" x14ac:dyDescent="0.25">
      <c r="A108" s="28"/>
      <c r="B108" s="10"/>
      <c r="C108" s="29"/>
      <c r="D108" s="29"/>
      <c r="E108" s="29"/>
      <c r="H108" s="10"/>
    </row>
    <row r="109" spans="1:8" x14ac:dyDescent="0.25">
      <c r="A109" s="28"/>
      <c r="C109" s="29"/>
      <c r="D109" s="29"/>
      <c r="E109" s="29"/>
      <c r="H109" s="10"/>
    </row>
    <row r="110" spans="1:8" x14ac:dyDescent="0.25">
      <c r="A110" s="28"/>
      <c r="B110" s="10"/>
      <c r="C110" s="29"/>
      <c r="D110" s="29"/>
      <c r="E110" s="29"/>
      <c r="H110" s="10"/>
    </row>
    <row r="111" spans="1:8" x14ac:dyDescent="0.25">
      <c r="A111" s="28"/>
      <c r="B111" s="10"/>
      <c r="C111" s="29"/>
      <c r="D111" s="29"/>
      <c r="E111" s="29"/>
      <c r="H111" s="10"/>
    </row>
    <row r="112" spans="1:8" x14ac:dyDescent="0.25">
      <c r="A112" s="28"/>
      <c r="B112" s="10"/>
      <c r="C112" s="29"/>
      <c r="D112" s="29"/>
      <c r="E112" s="29"/>
      <c r="H112" s="10"/>
    </row>
    <row r="113" spans="1:8" x14ac:dyDescent="0.25">
      <c r="A113" s="28"/>
      <c r="B113" s="10"/>
      <c r="C113" s="29"/>
      <c r="D113" s="29"/>
      <c r="E113" s="29"/>
      <c r="H113" s="10"/>
    </row>
    <row r="114" spans="1:8" x14ac:dyDescent="0.25">
      <c r="A114" s="28"/>
      <c r="B114" s="10"/>
      <c r="C114" s="29"/>
      <c r="D114" s="29"/>
      <c r="E114" s="29"/>
      <c r="H114" s="10"/>
    </row>
    <row r="115" spans="1:8" x14ac:dyDescent="0.25">
      <c r="A115" s="28"/>
      <c r="B115" s="10"/>
      <c r="C115" s="29"/>
      <c r="D115" s="29"/>
      <c r="E115" s="29"/>
      <c r="H115" s="10"/>
    </row>
    <row r="116" spans="1:8" x14ac:dyDescent="0.25">
      <c r="A116" s="28"/>
      <c r="B116" s="10"/>
      <c r="C116" s="29"/>
      <c r="D116" s="29"/>
      <c r="E116" s="29"/>
      <c r="H116" s="10"/>
    </row>
    <row r="117" spans="1:8" x14ac:dyDescent="0.25">
      <c r="A117" s="28"/>
      <c r="B117" s="10"/>
      <c r="C117" s="29"/>
      <c r="D117" s="29"/>
      <c r="E117" s="29"/>
      <c r="H117" s="10"/>
    </row>
    <row r="118" spans="1:8" x14ac:dyDescent="0.25">
      <c r="A118" s="28"/>
      <c r="B118" s="10"/>
      <c r="C118" s="29"/>
      <c r="D118" s="29"/>
      <c r="E118" s="29"/>
      <c r="H118" s="10"/>
    </row>
    <row r="119" spans="1:8" x14ac:dyDescent="0.25">
      <c r="A119" s="28"/>
      <c r="B119" s="10"/>
      <c r="C119" s="29"/>
      <c r="D119" s="29"/>
      <c r="E119" s="29"/>
      <c r="H119" s="10"/>
    </row>
    <row r="120" spans="1:8" x14ac:dyDescent="0.25">
      <c r="A120" s="28"/>
      <c r="B120" s="10"/>
      <c r="C120" s="29"/>
      <c r="D120" s="29"/>
      <c r="E120" s="29"/>
      <c r="H120" s="10"/>
    </row>
    <row r="121" spans="1:8" x14ac:dyDescent="0.25">
      <c r="A121" s="28"/>
      <c r="B121" s="10"/>
      <c r="C121" s="29"/>
      <c r="D121" s="29"/>
      <c r="E121" s="29"/>
      <c r="H121" s="10"/>
    </row>
    <row r="122" spans="1:8" x14ac:dyDescent="0.25">
      <c r="H122" s="10"/>
    </row>
    <row r="123" spans="1:8" x14ac:dyDescent="0.25">
      <c r="H123" s="10"/>
    </row>
    <row r="124" spans="1:8" x14ac:dyDescent="0.25">
      <c r="H124" s="10"/>
    </row>
    <row r="125" spans="1:8" x14ac:dyDescent="0.25">
      <c r="H125" s="10"/>
    </row>
    <row r="126" spans="1:8" x14ac:dyDescent="0.25">
      <c r="H126" s="10"/>
    </row>
    <row r="127" spans="1:8" x14ac:dyDescent="0.25">
      <c r="H127" s="10"/>
    </row>
    <row r="128" spans="1:8" x14ac:dyDescent="0.25">
      <c r="H128" s="10"/>
    </row>
    <row r="129" spans="8:8" x14ac:dyDescent="0.25">
      <c r="H129" s="10"/>
    </row>
    <row r="130" spans="8:8" x14ac:dyDescent="0.25">
      <c r="H130" s="10"/>
    </row>
    <row r="131" spans="8:8" x14ac:dyDescent="0.25">
      <c r="H131" s="10"/>
    </row>
    <row r="132" spans="8:8" x14ac:dyDescent="0.25">
      <c r="H132" s="10"/>
    </row>
    <row r="133" spans="8:8" x14ac:dyDescent="0.25">
      <c r="H133" s="10"/>
    </row>
    <row r="134" spans="8:8" x14ac:dyDescent="0.25">
      <c r="H134" s="10"/>
    </row>
    <row r="135" spans="8:8" x14ac:dyDescent="0.25">
      <c r="H135" s="10"/>
    </row>
    <row r="136" spans="8:8" x14ac:dyDescent="0.25">
      <c r="H136" s="10"/>
    </row>
    <row r="137" spans="8:8" x14ac:dyDescent="0.25">
      <c r="H137" s="10"/>
    </row>
    <row r="138" spans="8:8" x14ac:dyDescent="0.25">
      <c r="H138" s="10"/>
    </row>
    <row r="139" spans="8:8" x14ac:dyDescent="0.25">
      <c r="H139" s="10"/>
    </row>
    <row r="140" spans="8:8" x14ac:dyDescent="0.25">
      <c r="H140" s="10"/>
    </row>
    <row r="141" spans="8:8" x14ac:dyDescent="0.25">
      <c r="H141" s="10"/>
    </row>
    <row r="142" spans="8:8" x14ac:dyDescent="0.25">
      <c r="H142" s="10"/>
    </row>
    <row r="143" spans="8:8" x14ac:dyDescent="0.25">
      <c r="H143" s="10"/>
    </row>
    <row r="144" spans="8:8" x14ac:dyDescent="0.25">
      <c r="H144" s="10"/>
    </row>
    <row r="145" spans="8:8" x14ac:dyDescent="0.25">
      <c r="H145" s="10"/>
    </row>
    <row r="146" spans="8:8" x14ac:dyDescent="0.25">
      <c r="H146" s="10"/>
    </row>
    <row r="147" spans="8:8" x14ac:dyDescent="0.25">
      <c r="H147" s="10"/>
    </row>
    <row r="148" spans="8:8" x14ac:dyDescent="0.25">
      <c r="H148" s="10"/>
    </row>
    <row r="149" spans="8:8" x14ac:dyDescent="0.25">
      <c r="H149" s="10"/>
    </row>
    <row r="150" spans="8:8" x14ac:dyDescent="0.25">
      <c r="H150" s="10"/>
    </row>
    <row r="151" spans="8:8" x14ac:dyDescent="0.25">
      <c r="H151" s="10"/>
    </row>
    <row r="152" spans="8:8" x14ac:dyDescent="0.25">
      <c r="H152" s="10"/>
    </row>
    <row r="153" spans="8:8" x14ac:dyDescent="0.25">
      <c r="H153" s="10"/>
    </row>
    <row r="154" spans="8:8" x14ac:dyDescent="0.25">
      <c r="H154" s="10"/>
    </row>
    <row r="155" spans="8:8" x14ac:dyDescent="0.25">
      <c r="H155" s="10"/>
    </row>
    <row r="156" spans="8:8" x14ac:dyDescent="0.25">
      <c r="H156" s="10"/>
    </row>
    <row r="157" spans="8:8" x14ac:dyDescent="0.25">
      <c r="H157" s="10"/>
    </row>
    <row r="158" spans="8:8" x14ac:dyDescent="0.25">
      <c r="H158" s="10"/>
    </row>
    <row r="159" spans="8:8" x14ac:dyDescent="0.25">
      <c r="H159" s="10"/>
    </row>
    <row r="160" spans="8:8" x14ac:dyDescent="0.25">
      <c r="H160" s="10"/>
    </row>
    <row r="161" spans="8:8" x14ac:dyDescent="0.25">
      <c r="H161" s="10"/>
    </row>
    <row r="162" spans="8:8" x14ac:dyDescent="0.25">
      <c r="H162" s="10"/>
    </row>
    <row r="163" spans="8:8" x14ac:dyDescent="0.25">
      <c r="H163" s="10"/>
    </row>
    <row r="164" spans="8:8" x14ac:dyDescent="0.25">
      <c r="H164" s="10"/>
    </row>
    <row r="165" spans="8:8" x14ac:dyDescent="0.25">
      <c r="H165" s="10"/>
    </row>
    <row r="166" spans="8:8" x14ac:dyDescent="0.25">
      <c r="H166" s="10"/>
    </row>
    <row r="167" spans="8:8" x14ac:dyDescent="0.25">
      <c r="H167" s="10"/>
    </row>
    <row r="168" spans="8:8" x14ac:dyDescent="0.25">
      <c r="H168" s="10"/>
    </row>
    <row r="169" spans="8:8" x14ac:dyDescent="0.25">
      <c r="H169" s="10"/>
    </row>
    <row r="170" spans="8:8" x14ac:dyDescent="0.25">
      <c r="H170" s="10"/>
    </row>
    <row r="171" spans="8:8" x14ac:dyDescent="0.25">
      <c r="H171" s="10"/>
    </row>
    <row r="172" spans="8:8" x14ac:dyDescent="0.25">
      <c r="H172" s="10"/>
    </row>
    <row r="173" spans="8:8" x14ac:dyDescent="0.25">
      <c r="H173" s="10"/>
    </row>
    <row r="174" spans="8:8" x14ac:dyDescent="0.25">
      <c r="H174" s="10"/>
    </row>
    <row r="175" spans="8:8" x14ac:dyDescent="0.25">
      <c r="H175" s="10"/>
    </row>
    <row r="176" spans="8:8" x14ac:dyDescent="0.25">
      <c r="H176" s="10"/>
    </row>
    <row r="177" spans="8:8" x14ac:dyDescent="0.25">
      <c r="H177" s="10"/>
    </row>
    <row r="178" spans="8:8" x14ac:dyDescent="0.25">
      <c r="H178" s="10"/>
    </row>
    <row r="179" spans="8:8" x14ac:dyDescent="0.25">
      <c r="H179" s="10"/>
    </row>
    <row r="180" spans="8:8" x14ac:dyDescent="0.25">
      <c r="H180" s="10"/>
    </row>
    <row r="181" spans="8:8" x14ac:dyDescent="0.25">
      <c r="H181" s="10"/>
    </row>
    <row r="182" spans="8:8" x14ac:dyDescent="0.25">
      <c r="H182" s="10"/>
    </row>
    <row r="183" spans="8:8" x14ac:dyDescent="0.25">
      <c r="H183" s="10"/>
    </row>
    <row r="184" spans="8:8" x14ac:dyDescent="0.25">
      <c r="H184" s="10"/>
    </row>
    <row r="185" spans="8:8" x14ac:dyDescent="0.25">
      <c r="H185" s="10"/>
    </row>
    <row r="186" spans="8:8" x14ac:dyDescent="0.25">
      <c r="H186" s="10"/>
    </row>
    <row r="187" spans="8:8" x14ac:dyDescent="0.25">
      <c r="H187" s="10"/>
    </row>
    <row r="188" spans="8:8" x14ac:dyDescent="0.25">
      <c r="H188" s="10"/>
    </row>
    <row r="189" spans="8:8" x14ac:dyDescent="0.25">
      <c r="H189" s="10"/>
    </row>
    <row r="190" spans="8:8" x14ac:dyDescent="0.25">
      <c r="H190" s="10"/>
    </row>
    <row r="191" spans="8:8" x14ac:dyDescent="0.25">
      <c r="H191" s="10"/>
    </row>
    <row r="192" spans="8:8" x14ac:dyDescent="0.25">
      <c r="H192" s="10"/>
    </row>
    <row r="193" spans="8:8" x14ac:dyDescent="0.25">
      <c r="H193" s="10"/>
    </row>
    <row r="194" spans="8:8" x14ac:dyDescent="0.25">
      <c r="H194" s="10"/>
    </row>
    <row r="195" spans="8:8" x14ac:dyDescent="0.25">
      <c r="H195" s="10"/>
    </row>
    <row r="196" spans="8:8" x14ac:dyDescent="0.25">
      <c r="H196" s="10"/>
    </row>
    <row r="197" spans="8:8" x14ac:dyDescent="0.25">
      <c r="H197" s="10"/>
    </row>
    <row r="198" spans="8:8" x14ac:dyDescent="0.25">
      <c r="H198" s="10"/>
    </row>
    <row r="199" spans="8:8" x14ac:dyDescent="0.25">
      <c r="H199" s="10"/>
    </row>
    <row r="200" spans="8:8" x14ac:dyDescent="0.25">
      <c r="H200" s="10"/>
    </row>
    <row r="201" spans="8:8" x14ac:dyDescent="0.25">
      <c r="H201" s="10"/>
    </row>
    <row r="202" spans="8:8" x14ac:dyDescent="0.25">
      <c r="H202" s="10"/>
    </row>
    <row r="203" spans="8:8" x14ac:dyDescent="0.25">
      <c r="H203" s="10"/>
    </row>
    <row r="204" spans="8:8" x14ac:dyDescent="0.25">
      <c r="H204" s="10"/>
    </row>
    <row r="205" spans="8:8" x14ac:dyDescent="0.25">
      <c r="H205" s="10"/>
    </row>
    <row r="206" spans="8:8" x14ac:dyDescent="0.25">
      <c r="H206" s="10"/>
    </row>
    <row r="207" spans="8:8" x14ac:dyDescent="0.25">
      <c r="H207" s="10"/>
    </row>
    <row r="208" spans="8:8" x14ac:dyDescent="0.25">
      <c r="H208" s="10"/>
    </row>
    <row r="209" spans="8:8" x14ac:dyDescent="0.25">
      <c r="H209" s="10"/>
    </row>
    <row r="210" spans="8:8" x14ac:dyDescent="0.25">
      <c r="H210" s="10"/>
    </row>
    <row r="211" spans="8:8" x14ac:dyDescent="0.25">
      <c r="H211" s="10"/>
    </row>
    <row r="212" spans="8:8" x14ac:dyDescent="0.25">
      <c r="H212" s="10"/>
    </row>
    <row r="213" spans="8:8" x14ac:dyDescent="0.25">
      <c r="H213" s="10"/>
    </row>
    <row r="214" spans="8:8" x14ac:dyDescent="0.25">
      <c r="H214" s="10"/>
    </row>
    <row r="215" spans="8:8" x14ac:dyDescent="0.25">
      <c r="H215" s="10"/>
    </row>
    <row r="216" spans="8:8" x14ac:dyDescent="0.25">
      <c r="H216" s="10"/>
    </row>
    <row r="217" spans="8:8" x14ac:dyDescent="0.25">
      <c r="H217" s="10"/>
    </row>
    <row r="218" spans="8:8" x14ac:dyDescent="0.25">
      <c r="H218" s="10"/>
    </row>
    <row r="219" spans="8:8" x14ac:dyDescent="0.25">
      <c r="H219" s="10"/>
    </row>
    <row r="220" spans="8:8" x14ac:dyDescent="0.25">
      <c r="H220" s="10"/>
    </row>
    <row r="221" spans="8:8" x14ac:dyDescent="0.25">
      <c r="H221" s="10"/>
    </row>
    <row r="222" spans="8:8" x14ac:dyDescent="0.25">
      <c r="H222" s="10"/>
    </row>
    <row r="223" spans="8:8" x14ac:dyDescent="0.25">
      <c r="H223" s="10"/>
    </row>
    <row r="224" spans="8:8" x14ac:dyDescent="0.25">
      <c r="H224" s="10"/>
    </row>
    <row r="225" spans="8:8" x14ac:dyDescent="0.25">
      <c r="H225" s="10"/>
    </row>
    <row r="226" spans="8:8" x14ac:dyDescent="0.25">
      <c r="H226" s="10"/>
    </row>
    <row r="227" spans="8:8" x14ac:dyDescent="0.25">
      <c r="H227" s="10"/>
    </row>
    <row r="228" spans="8:8" x14ac:dyDescent="0.25">
      <c r="H228" s="10"/>
    </row>
    <row r="229" spans="8:8" x14ac:dyDescent="0.25">
      <c r="H229" s="10"/>
    </row>
    <row r="230" spans="8:8" x14ac:dyDescent="0.25">
      <c r="H230" s="10"/>
    </row>
    <row r="231" spans="8:8" x14ac:dyDescent="0.25">
      <c r="H231" s="10"/>
    </row>
    <row r="232" spans="8:8" x14ac:dyDescent="0.25">
      <c r="H232" s="10"/>
    </row>
    <row r="233" spans="8:8" x14ac:dyDescent="0.25">
      <c r="H233" s="10"/>
    </row>
    <row r="234" spans="8:8" x14ac:dyDescent="0.25">
      <c r="H234" s="10"/>
    </row>
    <row r="235" spans="8:8" x14ac:dyDescent="0.25">
      <c r="H235" s="10"/>
    </row>
    <row r="236" spans="8:8" x14ac:dyDescent="0.25">
      <c r="H236" s="10"/>
    </row>
    <row r="237" spans="8:8" x14ac:dyDescent="0.25">
      <c r="H237" s="10"/>
    </row>
    <row r="238" spans="8:8" x14ac:dyDescent="0.25">
      <c r="H238" s="10"/>
    </row>
    <row r="239" spans="8:8" x14ac:dyDescent="0.25">
      <c r="H239" s="10"/>
    </row>
    <row r="240" spans="8:8" x14ac:dyDescent="0.25">
      <c r="H240" s="10"/>
    </row>
    <row r="241" spans="8:8" x14ac:dyDescent="0.25">
      <c r="H241" s="10"/>
    </row>
    <row r="242" spans="8:8" x14ac:dyDescent="0.25">
      <c r="H242" s="10"/>
    </row>
    <row r="243" spans="8:8" x14ac:dyDescent="0.25">
      <c r="H243" s="10"/>
    </row>
    <row r="244" spans="8:8" x14ac:dyDescent="0.25">
      <c r="H244" s="10"/>
    </row>
    <row r="245" spans="8:8" x14ac:dyDescent="0.25">
      <c r="H245" s="10"/>
    </row>
    <row r="246" spans="8:8" x14ac:dyDescent="0.25">
      <c r="H246" s="10"/>
    </row>
    <row r="247" spans="8:8" x14ac:dyDescent="0.25">
      <c r="H247" s="10"/>
    </row>
    <row r="248" spans="8:8" x14ac:dyDescent="0.25">
      <c r="H248" s="10"/>
    </row>
    <row r="249" spans="8:8" x14ac:dyDescent="0.25">
      <c r="H249" s="10"/>
    </row>
    <row r="250" spans="8:8" x14ac:dyDescent="0.25">
      <c r="H250" s="10"/>
    </row>
    <row r="251" spans="8:8" x14ac:dyDescent="0.25">
      <c r="H251" s="10"/>
    </row>
    <row r="252" spans="8:8" x14ac:dyDescent="0.25">
      <c r="H252" s="10"/>
    </row>
    <row r="253" spans="8:8" x14ac:dyDescent="0.25">
      <c r="H253" s="10"/>
    </row>
    <row r="254" spans="8:8" x14ac:dyDescent="0.25">
      <c r="H254" s="10"/>
    </row>
    <row r="255" spans="8:8" x14ac:dyDescent="0.25">
      <c r="H255" s="10"/>
    </row>
    <row r="256" spans="8:8" x14ac:dyDescent="0.25">
      <c r="H256" s="10"/>
    </row>
    <row r="257" spans="8:8" x14ac:dyDescent="0.25">
      <c r="H257" s="10"/>
    </row>
    <row r="258" spans="8:8" x14ac:dyDescent="0.25">
      <c r="H258" s="10"/>
    </row>
    <row r="259" spans="8:8" x14ac:dyDescent="0.25">
      <c r="H259" s="10"/>
    </row>
    <row r="260" spans="8:8" x14ac:dyDescent="0.25">
      <c r="H260" s="10"/>
    </row>
    <row r="261" spans="8:8" x14ac:dyDescent="0.25">
      <c r="H261" s="10"/>
    </row>
    <row r="262" spans="8:8" x14ac:dyDescent="0.25">
      <c r="H262" s="10"/>
    </row>
    <row r="263" spans="8:8" x14ac:dyDescent="0.25">
      <c r="H263" s="10"/>
    </row>
    <row r="264" spans="8:8" x14ac:dyDescent="0.25">
      <c r="H264" s="10"/>
    </row>
    <row r="265" spans="8:8" x14ac:dyDescent="0.25">
      <c r="H265" s="10"/>
    </row>
    <row r="266" spans="8:8" x14ac:dyDescent="0.25">
      <c r="H266" s="10"/>
    </row>
    <row r="267" spans="8:8" x14ac:dyDescent="0.25">
      <c r="H267" s="10"/>
    </row>
    <row r="268" spans="8:8" x14ac:dyDescent="0.25">
      <c r="H268" s="10"/>
    </row>
    <row r="269" spans="8:8" x14ac:dyDescent="0.25">
      <c r="H269" s="10"/>
    </row>
    <row r="270" spans="8:8" x14ac:dyDescent="0.25">
      <c r="H270" s="10"/>
    </row>
    <row r="271" spans="8:8" x14ac:dyDescent="0.25">
      <c r="H271" s="10"/>
    </row>
    <row r="272" spans="8:8" x14ac:dyDescent="0.25">
      <c r="H272" s="10"/>
    </row>
    <row r="273" spans="8:8" x14ac:dyDescent="0.25">
      <c r="H273" s="10"/>
    </row>
    <row r="274" spans="8:8" x14ac:dyDescent="0.25">
      <c r="H274" s="10"/>
    </row>
    <row r="275" spans="8:8" x14ac:dyDescent="0.25">
      <c r="H275" s="10"/>
    </row>
    <row r="276" spans="8:8" x14ac:dyDescent="0.25">
      <c r="H276" s="10"/>
    </row>
    <row r="277" spans="8:8" x14ac:dyDescent="0.25">
      <c r="H277" s="10"/>
    </row>
    <row r="278" spans="8:8" x14ac:dyDescent="0.25">
      <c r="H278" s="10"/>
    </row>
    <row r="279" spans="8:8" x14ac:dyDescent="0.25">
      <c r="H279" s="10"/>
    </row>
    <row r="280" spans="8:8" x14ac:dyDescent="0.25">
      <c r="H280" s="10"/>
    </row>
    <row r="281" spans="8:8" x14ac:dyDescent="0.25">
      <c r="H281" s="10"/>
    </row>
    <row r="282" spans="8:8" x14ac:dyDescent="0.25">
      <c r="H282" s="10"/>
    </row>
    <row r="283" spans="8:8" x14ac:dyDescent="0.25">
      <c r="H283" s="10"/>
    </row>
    <row r="284" spans="8:8" x14ac:dyDescent="0.25">
      <c r="H284" s="10"/>
    </row>
    <row r="285" spans="8:8" x14ac:dyDescent="0.25">
      <c r="H285" s="10"/>
    </row>
  </sheetData>
  <mergeCells count="1">
    <mergeCell ref="B97:F97"/>
  </mergeCell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rowBreaks count="2" manualBreakCount="2">
    <brk id="52" max="10" man="1"/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view="pageBreakPreview" zoomScale="90" zoomScaleSheetLayoutView="90" workbookViewId="0">
      <selection activeCell="B4" sqref="B4"/>
    </sheetView>
  </sheetViews>
  <sheetFormatPr defaultRowHeight="15" x14ac:dyDescent="0.25"/>
  <cols>
    <col min="2" max="2" width="124.140625" customWidth="1"/>
    <col min="3" max="3" width="10.28515625" customWidth="1"/>
  </cols>
  <sheetData>
    <row r="1" spans="1:4" x14ac:dyDescent="0.25">
      <c r="A1" s="18"/>
      <c r="B1" s="17" t="s">
        <v>30</v>
      </c>
    </row>
    <row r="2" spans="1:4" x14ac:dyDescent="0.25">
      <c r="A2" s="26"/>
      <c r="B2" s="19" t="s">
        <v>35</v>
      </c>
      <c r="C2" s="20"/>
      <c r="D2" s="20"/>
    </row>
    <row r="3" spans="1:4" x14ac:dyDescent="0.25">
      <c r="A3" s="18"/>
      <c r="B3" s="19" t="s">
        <v>141</v>
      </c>
      <c r="C3" s="20"/>
      <c r="D3" s="24"/>
    </row>
    <row r="4" spans="1:4" x14ac:dyDescent="0.25">
      <c r="A4" s="26"/>
      <c r="B4" s="27"/>
      <c r="C4" s="25"/>
      <c r="D4" s="23"/>
    </row>
    <row r="5" spans="1:4" x14ac:dyDescent="0.25">
      <c r="A5" s="33" t="s">
        <v>0</v>
      </c>
      <c r="B5" s="34" t="s">
        <v>32</v>
      </c>
      <c r="C5" s="35" t="s">
        <v>150</v>
      </c>
    </row>
    <row r="6" spans="1:4" x14ac:dyDescent="0.25">
      <c r="A6" s="33"/>
      <c r="B6" s="34" t="s">
        <v>1</v>
      </c>
      <c r="C6" s="35" t="s">
        <v>31</v>
      </c>
    </row>
    <row r="7" spans="1:4" x14ac:dyDescent="0.25">
      <c r="A7" s="65" t="s">
        <v>3</v>
      </c>
      <c r="B7" s="39" t="s">
        <v>142</v>
      </c>
      <c r="C7" s="15">
        <v>100</v>
      </c>
    </row>
    <row r="8" spans="1:4" x14ac:dyDescent="0.25">
      <c r="A8" s="66" t="s">
        <v>42</v>
      </c>
      <c r="B8" s="9" t="s">
        <v>143</v>
      </c>
      <c r="C8" s="12">
        <v>100</v>
      </c>
    </row>
    <row r="9" spans="1:4" x14ac:dyDescent="0.25">
      <c r="A9" s="67" t="s">
        <v>49</v>
      </c>
      <c r="B9" s="1" t="s">
        <v>50</v>
      </c>
      <c r="C9" s="12">
        <v>100</v>
      </c>
    </row>
    <row r="10" spans="1:4" x14ac:dyDescent="0.25">
      <c r="A10" s="67" t="s">
        <v>54</v>
      </c>
      <c r="B10" s="1" t="s">
        <v>55</v>
      </c>
      <c r="C10" s="12">
        <v>100</v>
      </c>
    </row>
    <row r="11" spans="1:4" x14ac:dyDescent="0.25">
      <c r="A11" s="67" t="s">
        <v>63</v>
      </c>
      <c r="B11" s="1" t="s">
        <v>144</v>
      </c>
      <c r="C11" s="12">
        <v>100</v>
      </c>
    </row>
    <row r="12" spans="1:4" x14ac:dyDescent="0.25">
      <c r="A12" s="67" t="s">
        <v>67</v>
      </c>
      <c r="B12" s="1" t="s">
        <v>68</v>
      </c>
      <c r="C12" s="12">
        <v>100</v>
      </c>
    </row>
    <row r="13" spans="1:4" x14ac:dyDescent="0.25">
      <c r="A13" s="67" t="s">
        <v>71</v>
      </c>
      <c r="B13" s="1" t="s">
        <v>72</v>
      </c>
      <c r="C13" s="12">
        <v>100</v>
      </c>
    </row>
    <row r="14" spans="1:4" x14ac:dyDescent="0.25">
      <c r="A14" s="67" t="s">
        <v>77</v>
      </c>
      <c r="B14" s="1" t="s">
        <v>78</v>
      </c>
      <c r="C14" s="12">
        <v>100</v>
      </c>
    </row>
    <row r="15" spans="1:4" x14ac:dyDescent="0.25">
      <c r="A15" s="67" t="s">
        <v>81</v>
      </c>
      <c r="B15" s="1" t="s">
        <v>82</v>
      </c>
      <c r="C15" s="12">
        <v>100</v>
      </c>
    </row>
    <row r="16" spans="1:4" x14ac:dyDescent="0.25">
      <c r="A16" s="65" t="s">
        <v>84</v>
      </c>
      <c r="B16" s="1" t="s">
        <v>145</v>
      </c>
      <c r="C16" s="12">
        <v>100</v>
      </c>
    </row>
    <row r="17" spans="1:3" x14ac:dyDescent="0.25">
      <c r="A17" s="8" t="s">
        <v>99</v>
      </c>
      <c r="B17" s="3" t="s">
        <v>100</v>
      </c>
      <c r="C17" s="12">
        <v>100</v>
      </c>
    </row>
    <row r="18" spans="1:3" x14ac:dyDescent="0.25">
      <c r="A18" s="8" t="s">
        <v>120</v>
      </c>
      <c r="B18" s="3" t="s">
        <v>121</v>
      </c>
      <c r="C18" s="12">
        <v>100</v>
      </c>
    </row>
    <row r="19" spans="1:3" x14ac:dyDescent="0.25">
      <c r="A19" s="40"/>
      <c r="B19" s="40"/>
      <c r="C19" s="40"/>
    </row>
    <row r="20" spans="1:3" x14ac:dyDescent="0.25">
      <c r="A20" s="40"/>
      <c r="B20" s="40"/>
      <c r="C20" s="40"/>
    </row>
    <row r="21" spans="1:3" x14ac:dyDescent="0.25">
      <c r="A21" s="40"/>
      <c r="B21" s="40"/>
      <c r="C21" s="40"/>
    </row>
    <row r="22" spans="1:3" x14ac:dyDescent="0.25">
      <c r="A22" s="40"/>
      <c r="B22" s="40"/>
      <c r="C22" s="40"/>
    </row>
    <row r="23" spans="1:3" x14ac:dyDescent="0.25">
      <c r="B23" t="s">
        <v>33</v>
      </c>
    </row>
    <row r="24" spans="1:3" x14ac:dyDescent="0.25">
      <c r="B24" t="s">
        <v>34</v>
      </c>
    </row>
    <row r="29" spans="1:3" x14ac:dyDescent="0.25">
      <c r="B29" s="38" t="s">
        <v>37</v>
      </c>
    </row>
  </sheetData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23914</cp:lastModifiedBy>
  <cp:lastPrinted>2019-11-05T11:39:57Z</cp:lastPrinted>
  <dcterms:created xsi:type="dcterms:W3CDTF">2013-11-05T16:50:07Z</dcterms:created>
  <dcterms:modified xsi:type="dcterms:W3CDTF">2019-11-05T11:41:52Z</dcterms:modified>
</cp:coreProperties>
</file>