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9322\Desktop\"/>
    </mc:Choice>
  </mc:AlternateContent>
  <xr:revisionPtr revIDLastSave="0" documentId="13_ncr:1_{DFA57EE5-9836-4E38-BAE1-D900C0BBA25A}" xr6:coauthVersionLast="45" xr6:coauthVersionMax="45" xr10:uidLastSave="{00000000-0000-0000-0000-000000000000}"/>
  <bookViews>
    <workbookView xWindow="28680" yWindow="15" windowWidth="20730" windowHeight="11160" activeTab="1" xr2:uid="{00000000-000D-0000-FFFF-FFFF00000000}"/>
  </bookViews>
  <sheets>
    <sheet name="Plan1" sheetId="1" r:id="rId1"/>
    <sheet name="Plan2" sheetId="2" r:id="rId2"/>
    <sheet name="Plan1 (2)" sheetId="3" r:id="rId3"/>
  </sheets>
  <definedNames>
    <definedName name="_xlnm.Print_Area" localSheetId="0">Plan1!$A$1:$M$53</definedName>
    <definedName name="_xlnm.Print_Area" localSheetId="2">'Plan1 (2)'!$A$1:$K$53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2" i="3" l="1"/>
  <c r="M12" i="3" s="1"/>
  <c r="L13" i="3"/>
  <c r="M13" i="3" s="1"/>
  <c r="L14" i="3"/>
  <c r="M14" i="3" s="1"/>
  <c r="L15" i="3"/>
  <c r="L16" i="3"/>
  <c r="L17" i="3"/>
  <c r="M17" i="3" s="1"/>
  <c r="L18" i="3"/>
  <c r="M18" i="3" s="1"/>
  <c r="L19" i="3"/>
  <c r="M19" i="3" s="1"/>
  <c r="L20" i="3"/>
  <c r="L21" i="3"/>
  <c r="M21" i="3" s="1"/>
  <c r="L22" i="3"/>
  <c r="M22" i="3" s="1"/>
  <c r="L23" i="3"/>
  <c r="L24" i="3"/>
  <c r="M24" i="3" s="1"/>
  <c r="L25" i="3"/>
  <c r="L26" i="3"/>
  <c r="L27" i="3"/>
  <c r="M27" i="3" s="1"/>
  <c r="M15" i="3"/>
  <c r="M25" i="3"/>
  <c r="M26" i="3"/>
  <c r="L11" i="3"/>
  <c r="G13" i="3"/>
  <c r="G14" i="3"/>
  <c r="G15" i="3"/>
  <c r="G17" i="3"/>
  <c r="G18" i="3"/>
  <c r="G19" i="3"/>
  <c r="G21" i="3"/>
  <c r="G22" i="3"/>
  <c r="G24" i="3"/>
  <c r="G25" i="3"/>
  <c r="G26" i="3"/>
  <c r="G27" i="3"/>
  <c r="G12" i="3"/>
  <c r="I27" i="3"/>
  <c r="J27" i="3" s="1"/>
  <c r="H27" i="3"/>
  <c r="I26" i="3"/>
  <c r="J26" i="3" s="1"/>
  <c r="H26" i="3"/>
  <c r="I25" i="3"/>
  <c r="H25" i="3"/>
  <c r="J25" i="3" s="1"/>
  <c r="I24" i="3"/>
  <c r="I23" i="3" s="1"/>
  <c r="H24" i="3"/>
  <c r="H23" i="3" s="1"/>
  <c r="I22" i="3"/>
  <c r="I20" i="3" s="1"/>
  <c r="H22" i="3"/>
  <c r="H20" i="3" s="1"/>
  <c r="J21" i="3"/>
  <c r="I21" i="3"/>
  <c r="H21" i="3"/>
  <c r="J19" i="3"/>
  <c r="I19" i="3"/>
  <c r="H19" i="3"/>
  <c r="J18" i="3"/>
  <c r="I18" i="3"/>
  <c r="H18" i="3"/>
  <c r="I17" i="3"/>
  <c r="I16" i="3" s="1"/>
  <c r="H17" i="3"/>
  <c r="H16" i="3" s="1"/>
  <c r="I15" i="3"/>
  <c r="H15" i="3"/>
  <c r="J15" i="3" s="1"/>
  <c r="I14" i="3"/>
  <c r="J14" i="3" s="1"/>
  <c r="H14" i="3"/>
  <c r="I13" i="3"/>
  <c r="H13" i="3"/>
  <c r="I12" i="3"/>
  <c r="H12" i="3"/>
  <c r="H11" i="3" s="1"/>
  <c r="M28" i="3" l="1"/>
  <c r="H28" i="3"/>
  <c r="J28" i="3" s="1"/>
  <c r="J24" i="3"/>
  <c r="J23" i="3" s="1"/>
  <c r="I11" i="3"/>
  <c r="I28" i="3" s="1"/>
  <c r="J13" i="3"/>
  <c r="J22" i="3"/>
  <c r="J20" i="3" s="1"/>
  <c r="J17" i="3"/>
  <c r="J16" i="3" s="1"/>
  <c r="J12" i="3"/>
  <c r="J11" i="3" s="1"/>
  <c r="I11" i="1"/>
  <c r="H32" i="1"/>
  <c r="H31" i="1"/>
  <c r="H11" i="1"/>
  <c r="L19" i="1"/>
  <c r="M19" i="1" s="1"/>
  <c r="M28" i="1" s="1"/>
  <c r="M13" i="1"/>
  <c r="M14" i="1"/>
  <c r="M15" i="1"/>
  <c r="M17" i="1"/>
  <c r="M18" i="1"/>
  <c r="M21" i="1"/>
  <c r="M22" i="1"/>
  <c r="M24" i="1"/>
  <c r="M25" i="1"/>
  <c r="M26" i="1"/>
  <c r="M27" i="1"/>
  <c r="M12" i="1"/>
  <c r="L12" i="1"/>
  <c r="L13" i="1"/>
  <c r="L14" i="1"/>
  <c r="L15" i="1"/>
  <c r="L17" i="1"/>
  <c r="L18" i="1"/>
  <c r="L21" i="1"/>
  <c r="L22" i="1"/>
  <c r="L24" i="1"/>
  <c r="L25" i="1"/>
  <c r="L26" i="1"/>
  <c r="L27" i="1"/>
  <c r="I19" i="1" l="1"/>
  <c r="H19" i="1"/>
  <c r="J19" i="1" l="1"/>
  <c r="I15" i="1"/>
  <c r="I14" i="1"/>
  <c r="H15" i="1"/>
  <c r="H14" i="1"/>
  <c r="I12" i="1"/>
  <c r="H12" i="1"/>
  <c r="J12" i="1" s="1"/>
  <c r="J15" i="1" l="1"/>
  <c r="J14" i="1"/>
  <c r="I13" i="1" l="1"/>
  <c r="H13" i="1"/>
  <c r="J13" i="1" l="1"/>
  <c r="J11" i="1" s="1"/>
  <c r="I25" i="1"/>
  <c r="I26" i="1"/>
  <c r="I27" i="1"/>
  <c r="H25" i="1"/>
  <c r="H26" i="1"/>
  <c r="H27" i="1"/>
  <c r="I24" i="1"/>
  <c r="H24" i="1"/>
  <c r="I22" i="1"/>
  <c r="I21" i="1"/>
  <c r="H22" i="1"/>
  <c r="H21" i="1"/>
  <c r="I17" i="1"/>
  <c r="I18" i="1"/>
  <c r="H17" i="1"/>
  <c r="H18" i="1"/>
  <c r="H16" i="1" l="1"/>
  <c r="I16" i="1"/>
  <c r="J27" i="1"/>
  <c r="J17" i="1"/>
  <c r="H20" i="1"/>
  <c r="H28" i="1" s="1"/>
  <c r="J18" i="1"/>
  <c r="J25" i="1"/>
  <c r="I20" i="1"/>
  <c r="J26" i="1"/>
  <c r="I23" i="1"/>
  <c r="H23" i="1"/>
  <c r="J24" i="1"/>
  <c r="J16" i="1" l="1"/>
  <c r="I28" i="1"/>
  <c r="J28" i="1" s="1"/>
  <c r="J23" i="1"/>
  <c r="J22" i="1"/>
  <c r="J21" i="1"/>
  <c r="J20" i="1" l="1"/>
</calcChain>
</file>

<file path=xl/sharedStrings.xml><?xml version="1.0" encoding="utf-8"?>
<sst xmlns="http://schemas.openxmlformats.org/spreadsheetml/2006/main" count="188" uniqueCount="77">
  <si>
    <t>Item</t>
  </si>
  <si>
    <t>Discriminação dos Serviços</t>
  </si>
  <si>
    <t>SINAPI</t>
  </si>
  <si>
    <t>1.0</t>
  </si>
  <si>
    <t>1.1</t>
  </si>
  <si>
    <t>1.4</t>
  </si>
  <si>
    <t>TOTAL</t>
  </si>
  <si>
    <t>1.2</t>
  </si>
  <si>
    <t>1.3</t>
  </si>
  <si>
    <t>Unid.</t>
  </si>
  <si>
    <t>m²</t>
  </si>
  <si>
    <t>Quant.</t>
  </si>
  <si>
    <t>(Material e mão de obra preço global)</t>
  </si>
  <si>
    <t>CÓDIGO</t>
  </si>
  <si>
    <t>Mat. Unit.</t>
  </si>
  <si>
    <t>M.O Unit.</t>
  </si>
  <si>
    <t>Valor Total</t>
  </si>
  <si>
    <t>Mat.Total</t>
  </si>
  <si>
    <t>M.O.Total</t>
  </si>
  <si>
    <t>ROGÉRIO TOLDO MACHADO</t>
  </si>
  <si>
    <t>ARQUITETO</t>
  </si>
  <si>
    <t>CAU 17954-0</t>
  </si>
  <si>
    <t>(CRONOGRAMA FISICO)</t>
  </si>
  <si>
    <t>m³</t>
  </si>
  <si>
    <t>2.1</t>
  </si>
  <si>
    <t>Serviços preliminares</t>
  </si>
  <si>
    <t>Itens</t>
  </si>
  <si>
    <t>VALOR UNITARIO</t>
  </si>
  <si>
    <t>SEM BDI</t>
  </si>
  <si>
    <t>COM BDI</t>
  </si>
  <si>
    <t>Sinapi dezembro de 2019</t>
  </si>
  <si>
    <t>Local: Escola Nossa Senhora Aparecida, distrito da Solidão.</t>
  </si>
  <si>
    <t>m</t>
  </si>
  <si>
    <t>2.0</t>
  </si>
  <si>
    <t>Telhado</t>
  </si>
  <si>
    <t>Telhamento com telha ondulada de fibrocimento de 6mm, com recobrimento lateral 1/4 de onda, para inclinação maior que 10 graus, 2 aguas.</t>
  </si>
  <si>
    <t>3.0</t>
  </si>
  <si>
    <t>Forro</t>
  </si>
  <si>
    <t>Cumeeira para telha de fibrocimento 6mm, incluso acessórios de fixação e içamento.</t>
  </si>
  <si>
    <t>3.1</t>
  </si>
  <si>
    <t>3.2</t>
  </si>
  <si>
    <t>Acabamento para forro (roda forro), perfil plástico PVC.</t>
  </si>
  <si>
    <t>Remoção de telha de fibrocimento de forma manual sem reaproveitamento</t>
  </si>
  <si>
    <t>Remoção de forro de madeira de forma manual, sem reaproveitamento.</t>
  </si>
  <si>
    <t>Remoção de trama de madeira para forro de forma manual, sem reaproveitamento.</t>
  </si>
  <si>
    <t>5.0</t>
  </si>
  <si>
    <t>5.1</t>
  </si>
  <si>
    <t>Aplicação manual de pintura com tinta latex acrílica em paredes externas , vigas, pilares e corredores, com duas de mão.</t>
  </si>
  <si>
    <t>Pinturas</t>
  </si>
  <si>
    <t>5.2</t>
  </si>
  <si>
    <t>Aplicação manual de pintura com tinta latex acrílica em paredes internas e vigas com duas de mão.</t>
  </si>
  <si>
    <t>5.3</t>
  </si>
  <si>
    <t>Pintura com esmalte fosco em madeira com duas de mão.</t>
  </si>
  <si>
    <t>5.4</t>
  </si>
  <si>
    <t>Pintura com esmalte fosco em superficíe metálica com duas de mão.</t>
  </si>
  <si>
    <t>73924/003</t>
  </si>
  <si>
    <t>7.0</t>
  </si>
  <si>
    <t>Tipo de serviço:  Reforma do telhado, elétrica  e pintura  do prédio antigo.</t>
  </si>
  <si>
    <t>2.2</t>
  </si>
  <si>
    <t>COMPOSIÇÃO PARA FORRO DE PVC COM ESTRUTURA EM MADEIRA</t>
  </si>
  <si>
    <r>
      <t xml:space="preserve">I- 4512 Sarrafo de madeira não  aprelhada 2,5x5,00cm (1''x2''), eucalipto , m= 3,30 = 0,90= </t>
    </r>
    <r>
      <rPr>
        <b/>
        <sz val="11"/>
        <color theme="1"/>
        <rFont val="Calibri"/>
        <family val="2"/>
        <scheme val="minor"/>
      </rPr>
      <t>2,97</t>
    </r>
  </si>
  <si>
    <t>COMPOSI;ÁO</t>
  </si>
  <si>
    <r>
      <t xml:space="preserve">C-88262 carpinteiro de formas com encargos complementares h = CR 1,02 = 19,84= </t>
    </r>
    <r>
      <rPr>
        <b/>
        <sz val="11"/>
        <color theme="1"/>
        <rFont val="Calibri"/>
        <family val="2"/>
        <scheme val="minor"/>
      </rPr>
      <t>20,23</t>
    </r>
  </si>
  <si>
    <r>
      <t xml:space="preserve">I - 36.230 Forro de pvc frisado, branco, regua de 10cm, espessura de 8 à 10mm, comprimento 6m, (sem colocação) , m² = CR 1,05 = 17,79= </t>
    </r>
    <r>
      <rPr>
        <b/>
        <sz val="11"/>
        <color theme="1"/>
        <rFont val="Calibri"/>
        <family val="2"/>
        <scheme val="minor"/>
      </rPr>
      <t>18,68</t>
    </r>
  </si>
  <si>
    <t>MATERIAL= R$ 21,96/M²</t>
  </si>
  <si>
    <t>Forro em réguas de PVC frisado, régua de 10cm, espessura de 8 á 10cm, inclusive com estrutura de madeira para fixação.</t>
  </si>
  <si>
    <t>M.OBRA  = R$ 20,23/M²</t>
  </si>
  <si>
    <t>TOTAL= R$  42,91/M²</t>
  </si>
  <si>
    <r>
      <t xml:space="preserve">I- 39435 parafuso zincado ponta de agulha cabeça flangeada (4,2x13)  kg= 0,0247 =12,78= </t>
    </r>
    <r>
      <rPr>
        <b/>
        <sz val="11"/>
        <color theme="1"/>
        <rFont val="Calibri"/>
        <family val="2"/>
        <scheme val="minor"/>
      </rPr>
      <t>0,31</t>
    </r>
  </si>
  <si>
    <t>Retirada de carga manual de entulho e restos de materiais da obra por caminhão.</t>
  </si>
  <si>
    <t>Área total do prédio 449,55 m².</t>
  </si>
  <si>
    <t>2.3</t>
  </si>
  <si>
    <t>Trama de madeira composta para telhados até duas àguas, para telhas onduladas de fibrocimento 6mm.</t>
  </si>
  <si>
    <t>CAU-RS 17954-0</t>
  </si>
  <si>
    <t>Mostardas, 17 de março de 2020.</t>
  </si>
  <si>
    <t>Tipo de serviço:  Reforma do telhado, forro  e pintura  do prédio antigo.</t>
  </si>
  <si>
    <t>Área total do prédio 449,55 m²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</si>
</sst>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R$ &quot;#,##0.00_);[Red]\(&quot;R$ &quot;#,##0.00\)"/>
    <numFmt numFmtId="165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</cellStyleXfs>
  <cellXfs count="70">
    <xf numFmtId="0" fontId="0" fillId="0" borderId="0" xfId="0"/>
    <xf numFmtId="0" fontId="2" fillId="0" borderId="1" xfId="1" applyFont="1" applyBorder="1"/>
    <xf numFmtId="0" fontId="0" fillId="0" borderId="1" xfId="0" applyBorder="1"/>
    <xf numFmtId="0" fontId="0" fillId="3" borderId="1" xfId="0" applyFill="1" applyBorder="1"/>
    <xf numFmtId="0" fontId="2" fillId="4" borderId="1" xfId="1" applyFont="1" applyFill="1" applyBorder="1"/>
    <xf numFmtId="0" fontId="0" fillId="0" borderId="0" xfId="0" applyBorder="1"/>
    <xf numFmtId="2" fontId="2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Border="1"/>
    <xf numFmtId="2" fontId="2" fillId="0" borderId="1" xfId="1" applyNumberFormat="1" applyFont="1" applyBorder="1" applyAlignment="1">
      <alignment horizontal="right"/>
    </xf>
    <xf numFmtId="0" fontId="2" fillId="4" borderId="1" xfId="1" applyNumberFormat="1" applyFont="1" applyFill="1" applyBorder="1" applyAlignment="1">
      <alignment horizontal="center"/>
    </xf>
    <xf numFmtId="165" fontId="2" fillId="0" borderId="1" xfId="2" applyFont="1" applyBorder="1" applyAlignment="1"/>
    <xf numFmtId="0" fontId="3" fillId="0" borderId="0" xfId="1" applyFont="1" applyBorder="1" applyAlignment="1">
      <alignment horizontal="centerContinuous"/>
    </xf>
    <xf numFmtId="0" fontId="3" fillId="0" borderId="0" xfId="1" applyFont="1" applyBorder="1" applyAlignment="1">
      <alignment horizontal="left"/>
    </xf>
    <xf numFmtId="0" fontId="2" fillId="0" borderId="0" xfId="1" applyFont="1" applyBorder="1"/>
    <xf numFmtId="164" fontId="2" fillId="0" borderId="0" xfId="1" applyNumberFormat="1" applyFont="1" applyBorder="1" applyAlignment="1">
      <alignment horizontal="left"/>
    </xf>
    <xf numFmtId="0" fontId="3" fillId="2" borderId="0" xfId="1" applyFont="1" applyFill="1" applyBorder="1"/>
    <xf numFmtId="0" fontId="2" fillId="0" borderId="0" xfId="1" applyFont="1" applyBorder="1" applyAlignment="1">
      <alignment horizontal="center"/>
    </xf>
    <xf numFmtId="0" fontId="2" fillId="0" borderId="0" xfId="1" applyFont="1" applyBorder="1" applyAlignment="1"/>
    <xf numFmtId="0" fontId="5" fillId="3" borderId="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1" applyFont="1" applyBorder="1" applyAlignment="1">
      <alignment horizontal="center"/>
    </xf>
    <xf numFmtId="165" fontId="2" fillId="4" borderId="1" xfId="3" applyFont="1" applyFill="1" applyBorder="1" applyAlignment="1">
      <alignment horizontal="right"/>
    </xf>
    <xf numFmtId="4" fontId="5" fillId="0" borderId="0" xfId="0" applyNumberFormat="1" applyFont="1" applyFill="1" applyBorder="1"/>
    <xf numFmtId="0" fontId="0" fillId="0" borderId="0" xfId="0" applyFill="1" applyBorder="1"/>
    <xf numFmtId="4" fontId="5" fillId="4" borderId="0" xfId="0" applyNumberFormat="1" applyFont="1" applyFill="1" applyBorder="1"/>
    <xf numFmtId="0" fontId="0" fillId="4" borderId="0" xfId="0" applyFill="1" applyBorder="1"/>
    <xf numFmtId="0" fontId="7" fillId="0" borderId="1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2" fillId="0" borderId="2" xfId="1" applyFont="1" applyBorder="1"/>
    <xf numFmtId="0" fontId="3" fillId="3" borderId="2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Continuous"/>
    </xf>
    <xf numFmtId="0" fontId="3" fillId="3" borderId="1" xfId="1" applyFont="1" applyFill="1" applyBorder="1" applyAlignment="1">
      <alignment horizontal="center"/>
    </xf>
    <xf numFmtId="0" fontId="5" fillId="3" borderId="2" xfId="0" applyFont="1" applyFill="1" applyBorder="1"/>
    <xf numFmtId="0" fontId="3" fillId="3" borderId="1" xfId="1" applyFont="1" applyFill="1" applyBorder="1" applyAlignment="1">
      <alignment horizontal="centerContinuous" wrapText="1"/>
    </xf>
    <xf numFmtId="2" fontId="2" fillId="4" borderId="1" xfId="3" applyNumberFormat="1" applyFont="1" applyFill="1" applyBorder="1" applyAlignment="1">
      <alignment horizontal="right"/>
    </xf>
    <xf numFmtId="0" fontId="3" fillId="3" borderId="1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left"/>
    </xf>
    <xf numFmtId="0" fontId="2" fillId="3" borderId="1" xfId="1" applyFont="1" applyFill="1" applyBorder="1" applyAlignment="1">
      <alignment horizontal="centerContinuous"/>
    </xf>
    <xf numFmtId="0" fontId="3" fillId="3" borderId="3" xfId="1" applyFont="1" applyFill="1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left"/>
    </xf>
    <xf numFmtId="0" fontId="3" fillId="3" borderId="1" xfId="1" applyFont="1" applyFill="1" applyBorder="1"/>
    <xf numFmtId="0" fontId="2" fillId="4" borderId="2" xfId="1" applyFont="1" applyFill="1" applyBorder="1"/>
    <xf numFmtId="9" fontId="0" fillId="3" borderId="1" xfId="0" applyNumberFormat="1" applyFill="1" applyBorder="1" applyAlignment="1">
      <alignment horizontal="center"/>
    </xf>
    <xf numFmtId="0" fontId="5" fillId="5" borderId="1" xfId="0" applyFont="1" applyFill="1" applyBorder="1"/>
    <xf numFmtId="0" fontId="3" fillId="5" borderId="2" xfId="1" applyFont="1" applyFill="1" applyBorder="1"/>
    <xf numFmtId="0" fontId="2" fillId="5" borderId="1" xfId="1" applyFont="1" applyFill="1" applyBorder="1"/>
    <xf numFmtId="165" fontId="2" fillId="5" borderId="1" xfId="2" applyFont="1" applyFill="1" applyBorder="1" applyAlignment="1">
      <alignment horizontal="center"/>
    </xf>
    <xf numFmtId="0" fontId="2" fillId="5" borderId="1" xfId="1" applyNumberFormat="1" applyFont="1" applyFill="1" applyBorder="1" applyAlignment="1">
      <alignment horizontal="center"/>
    </xf>
    <xf numFmtId="2" fontId="2" fillId="5" borderId="1" xfId="1" applyNumberFormat="1" applyFont="1" applyFill="1" applyBorder="1" applyAlignment="1">
      <alignment horizontal="center"/>
    </xf>
    <xf numFmtId="2" fontId="2" fillId="5" borderId="1" xfId="1" applyNumberFormat="1" applyFont="1" applyFill="1" applyBorder="1" applyAlignment="1">
      <alignment horizontal="right"/>
    </xf>
    <xf numFmtId="2" fontId="2" fillId="5" borderId="1" xfId="3" applyNumberFormat="1" applyFont="1" applyFill="1" applyBorder="1" applyAlignment="1">
      <alignment horizontal="right"/>
    </xf>
    <xf numFmtId="165" fontId="2" fillId="5" borderId="1" xfId="3" applyFont="1" applyFill="1" applyBorder="1" applyAlignment="1">
      <alignment horizontal="right"/>
    </xf>
    <xf numFmtId="0" fontId="9" fillId="5" borderId="2" xfId="0" applyFont="1" applyFill="1" applyBorder="1"/>
    <xf numFmtId="0" fontId="7" fillId="5" borderId="1" xfId="0" applyFont="1" applyFill="1" applyBorder="1"/>
    <xf numFmtId="165" fontId="8" fillId="5" borderId="1" xfId="0" applyNumberFormat="1" applyFont="1" applyFill="1" applyBorder="1"/>
    <xf numFmtId="4" fontId="10" fillId="5" borderId="1" xfId="0" applyNumberFormat="1" applyFont="1" applyFill="1" applyBorder="1" applyAlignment="1">
      <alignment horizontal="center"/>
    </xf>
    <xf numFmtId="4" fontId="11" fillId="5" borderId="1" xfId="0" applyNumberFormat="1" applyFont="1" applyFill="1" applyBorder="1" applyAlignment="1">
      <alignment horizontal="right"/>
    </xf>
    <xf numFmtId="4" fontId="11" fillId="5" borderId="1" xfId="0" applyNumberFormat="1" applyFont="1" applyFill="1" applyBorder="1"/>
    <xf numFmtId="0" fontId="10" fillId="5" borderId="1" xfId="0" applyFont="1" applyFill="1" applyBorder="1" applyAlignment="1">
      <alignment horizontal="center"/>
    </xf>
    <xf numFmtId="0" fontId="0" fillId="0" borderId="1" xfId="0" applyFill="1" applyBorder="1"/>
    <xf numFmtId="0" fontId="2" fillId="0" borderId="1" xfId="1" applyFont="1" applyFill="1" applyBorder="1" applyAlignment="1">
      <alignment horizontal="center"/>
    </xf>
    <xf numFmtId="0" fontId="0" fillId="0" borderId="1" xfId="0" applyFont="1" applyFill="1" applyBorder="1"/>
    <xf numFmtId="2" fontId="2" fillId="0" borderId="1" xfId="1" applyNumberFormat="1" applyFont="1" applyFill="1" applyBorder="1" applyAlignment="1">
      <alignment horizontal="center"/>
    </xf>
    <xf numFmtId="0" fontId="6" fillId="3" borderId="2" xfId="1" applyFont="1" applyFill="1" applyBorder="1" applyAlignment="1">
      <alignment horizontal="center"/>
    </xf>
    <xf numFmtId="43" fontId="0" fillId="0" borderId="0" xfId="0" applyNumberFormat="1"/>
    <xf numFmtId="0" fontId="3" fillId="5" borderId="1" xfId="1" applyFont="1" applyFill="1" applyBorder="1" applyAlignment="1">
      <alignment horizontal="center"/>
    </xf>
    <xf numFmtId="4" fontId="0" fillId="0" borderId="0" xfId="0" applyNumberFormat="1"/>
  </cellXfs>
  <cellStyles count="4">
    <cellStyle name="Normal" xfId="0" builtinId="0"/>
    <cellStyle name="Normal 2" xfId="1" xr:uid="{00000000-0005-0000-0000-000001000000}"/>
    <cellStyle name="Vírgula" xfId="3" builtinId="3"/>
    <cellStyle name="Vírgula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2"/>
  <sheetViews>
    <sheetView view="pageBreakPreview" topLeftCell="A13" zoomScale="70" zoomScaleNormal="80" zoomScaleSheetLayoutView="70" workbookViewId="0">
      <selection activeCell="H28" sqref="H28"/>
    </sheetView>
  </sheetViews>
  <sheetFormatPr defaultRowHeight="14.4" x14ac:dyDescent="0.3"/>
  <cols>
    <col min="2" max="2" width="135.109375" customWidth="1"/>
    <col min="3" max="3" width="8.6640625" customWidth="1"/>
    <col min="4" max="4" width="9.5546875" customWidth="1"/>
    <col min="5" max="5" width="10.44140625" customWidth="1"/>
    <col min="6" max="6" width="12.33203125" customWidth="1"/>
    <col min="7" max="7" width="15.44140625" customWidth="1"/>
    <col min="8" max="8" width="14.6640625" customWidth="1"/>
    <col min="9" max="9" width="13.109375" style="2" customWidth="1"/>
    <col min="10" max="10" width="13.109375" customWidth="1"/>
    <col min="11" max="11" width="15.33203125" customWidth="1"/>
    <col min="12" max="12" width="12.6640625" customWidth="1"/>
    <col min="13" max="13" width="13.44140625" customWidth="1"/>
  </cols>
  <sheetData>
    <row r="1" spans="1:13" x14ac:dyDescent="0.3"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3" x14ac:dyDescent="0.3">
      <c r="B2" s="12"/>
      <c r="C2" s="12"/>
      <c r="D2" s="12"/>
      <c r="E2" s="12"/>
      <c r="F2" s="12"/>
      <c r="G2" s="12"/>
      <c r="H2" s="12"/>
      <c r="I2" s="12"/>
      <c r="J2" s="5"/>
      <c r="K2" s="5"/>
    </row>
    <row r="3" spans="1:13" ht="15.6" x14ac:dyDescent="0.3">
      <c r="B3" s="22"/>
      <c r="C3" s="14"/>
      <c r="D3" s="14"/>
      <c r="E3" s="15"/>
      <c r="F3" s="14"/>
      <c r="G3" s="14"/>
      <c r="H3" s="16"/>
      <c r="I3" s="16"/>
      <c r="J3" s="5"/>
      <c r="K3" s="5"/>
    </row>
    <row r="4" spans="1:13" ht="15.6" x14ac:dyDescent="0.3">
      <c r="A4" s="5"/>
      <c r="B4" s="22" t="s">
        <v>12</v>
      </c>
      <c r="C4" s="14"/>
      <c r="D4" s="14"/>
      <c r="E4" s="15"/>
      <c r="F4" s="14"/>
      <c r="G4" s="14"/>
      <c r="H4" s="16"/>
      <c r="I4" s="16"/>
      <c r="J4" s="5"/>
      <c r="K4" s="5"/>
    </row>
    <row r="5" spans="1:13" ht="15.6" x14ac:dyDescent="0.3">
      <c r="A5" s="5"/>
      <c r="B5" s="22" t="s">
        <v>30</v>
      </c>
      <c r="C5" s="14"/>
      <c r="D5" s="14"/>
      <c r="E5" s="14"/>
      <c r="F5" s="14"/>
      <c r="G5" s="14"/>
      <c r="H5" s="17"/>
      <c r="I5" s="17"/>
      <c r="J5" s="5"/>
      <c r="K5" s="5"/>
    </row>
    <row r="6" spans="1:13" x14ac:dyDescent="0.3">
      <c r="A6" s="5"/>
      <c r="B6" s="13" t="s">
        <v>31</v>
      </c>
      <c r="C6" s="14"/>
      <c r="D6" s="14"/>
      <c r="E6" s="18"/>
      <c r="F6" s="18"/>
      <c r="G6" s="18"/>
      <c r="H6" s="18"/>
      <c r="I6" s="18"/>
      <c r="J6" s="5"/>
      <c r="K6" s="5"/>
    </row>
    <row r="7" spans="1:13" x14ac:dyDescent="0.3">
      <c r="A7" s="5"/>
      <c r="B7" s="13" t="s">
        <v>57</v>
      </c>
      <c r="C7" s="14"/>
      <c r="D7" s="14"/>
      <c r="E7" s="18"/>
      <c r="F7" s="18"/>
      <c r="G7" s="18"/>
      <c r="H7" s="18"/>
      <c r="I7" s="18"/>
      <c r="J7" s="5"/>
      <c r="K7" s="5"/>
    </row>
    <row r="8" spans="1:13" x14ac:dyDescent="0.3">
      <c r="A8" s="5"/>
      <c r="B8" s="13" t="s">
        <v>70</v>
      </c>
      <c r="C8" s="14"/>
      <c r="D8" s="14"/>
      <c r="E8" s="18"/>
      <c r="F8" s="18"/>
      <c r="G8" s="18"/>
      <c r="H8" s="18"/>
      <c r="I8" s="18"/>
      <c r="J8" s="5"/>
      <c r="K8" s="5"/>
    </row>
    <row r="9" spans="1:13" x14ac:dyDescent="0.3">
      <c r="A9" s="3"/>
      <c r="B9" s="38"/>
      <c r="C9" s="39"/>
      <c r="D9" s="39"/>
      <c r="E9" s="68" t="s">
        <v>28</v>
      </c>
      <c r="F9" s="68"/>
      <c r="G9" s="68"/>
      <c r="H9" s="68" t="s">
        <v>29</v>
      </c>
      <c r="I9" s="68"/>
      <c r="J9" s="68"/>
      <c r="K9" s="3"/>
    </row>
    <row r="10" spans="1:13" ht="27" x14ac:dyDescent="0.3">
      <c r="A10" s="34" t="s">
        <v>26</v>
      </c>
      <c r="B10" s="66" t="s">
        <v>1</v>
      </c>
      <c r="C10" s="37" t="s">
        <v>9</v>
      </c>
      <c r="D10" s="40" t="s">
        <v>11</v>
      </c>
      <c r="E10" s="33" t="s">
        <v>14</v>
      </c>
      <c r="F10" s="32" t="s">
        <v>15</v>
      </c>
      <c r="G10" s="35" t="s">
        <v>27</v>
      </c>
      <c r="H10" s="33" t="s">
        <v>17</v>
      </c>
      <c r="I10" s="33" t="s">
        <v>18</v>
      </c>
      <c r="J10" s="19" t="s">
        <v>16</v>
      </c>
      <c r="K10" s="31" t="s">
        <v>2</v>
      </c>
    </row>
    <row r="11" spans="1:13" ht="15.6" x14ac:dyDescent="0.3">
      <c r="A11" s="46" t="s">
        <v>3</v>
      </c>
      <c r="B11" s="47" t="s">
        <v>25</v>
      </c>
      <c r="C11" s="48"/>
      <c r="D11" s="48"/>
      <c r="E11" s="49"/>
      <c r="F11" s="49"/>
      <c r="G11" s="49"/>
      <c r="H11" s="58">
        <f>SUM(H12:H15)</f>
        <v>881.3</v>
      </c>
      <c r="I11" s="58">
        <f>SUM(I12:I15)</f>
        <v>3012.58</v>
      </c>
      <c r="J11" s="58">
        <f>SUM(J12:J15)</f>
        <v>3893.88</v>
      </c>
      <c r="K11" s="61" t="s">
        <v>13</v>
      </c>
    </row>
    <row r="12" spans="1:13" x14ac:dyDescent="0.3">
      <c r="A12" s="64" t="s">
        <v>4</v>
      </c>
      <c r="B12" s="30" t="s">
        <v>42</v>
      </c>
      <c r="C12" s="63" t="s">
        <v>10</v>
      </c>
      <c r="D12" s="6">
        <v>480</v>
      </c>
      <c r="E12" s="9">
        <v>0.53</v>
      </c>
      <c r="F12" s="36">
        <v>2.0699999999999998</v>
      </c>
      <c r="G12" s="23">
        <v>2.6</v>
      </c>
      <c r="H12" s="11">
        <f t="shared" ref="H12:H19" si="0">TRUNC((E12*D12)*1.2035,2)</f>
        <v>306.17</v>
      </c>
      <c r="I12" s="11">
        <f t="shared" ref="I12:I19" si="1">TRUNC((F12*D12)*1.2035,2)</f>
        <v>1195.79</v>
      </c>
      <c r="J12" s="11">
        <f t="shared" ref="J12:J19" si="2">TRUNC((H12+I12),2)</f>
        <v>1501.96</v>
      </c>
      <c r="K12" s="28">
        <v>97647</v>
      </c>
      <c r="L12" s="67">
        <f>G12*1.2035</f>
        <v>3.1291000000000002</v>
      </c>
      <c r="M12" s="67">
        <f>TRUNC(L12*D12,2)</f>
        <v>1501.96</v>
      </c>
    </row>
    <row r="13" spans="1:13" x14ac:dyDescent="0.3">
      <c r="A13" s="62" t="s">
        <v>7</v>
      </c>
      <c r="B13" s="30" t="s">
        <v>69</v>
      </c>
      <c r="C13" s="63" t="s">
        <v>23</v>
      </c>
      <c r="D13" s="65">
        <v>30</v>
      </c>
      <c r="E13" s="9">
        <v>7.42</v>
      </c>
      <c r="F13" s="36">
        <v>13.32</v>
      </c>
      <c r="G13" s="23">
        <v>20.74</v>
      </c>
      <c r="H13" s="11">
        <f t="shared" si="0"/>
        <v>267.89</v>
      </c>
      <c r="I13" s="11">
        <f t="shared" si="1"/>
        <v>480.91</v>
      </c>
      <c r="J13" s="11">
        <f t="shared" si="2"/>
        <v>748.8</v>
      </c>
      <c r="K13" s="28">
        <v>72897</v>
      </c>
      <c r="L13" s="67">
        <f t="shared" ref="L13:L27" si="3">G13*1.2035</f>
        <v>24.96059</v>
      </c>
      <c r="M13" s="67">
        <f t="shared" ref="M13:M27" si="4">TRUNC(L13*D13,2)</f>
        <v>748.81</v>
      </c>
    </row>
    <row r="14" spans="1:13" x14ac:dyDescent="0.3">
      <c r="A14" s="62" t="s">
        <v>8</v>
      </c>
      <c r="B14" s="30" t="s">
        <v>44</v>
      </c>
      <c r="C14" s="63" t="s">
        <v>10</v>
      </c>
      <c r="D14" s="65">
        <v>370</v>
      </c>
      <c r="E14" s="9">
        <v>0.46</v>
      </c>
      <c r="F14" s="36">
        <v>1.91</v>
      </c>
      <c r="G14" s="23">
        <v>2.37</v>
      </c>
      <c r="H14" s="11">
        <f t="shared" si="0"/>
        <v>204.83</v>
      </c>
      <c r="I14" s="11">
        <f t="shared" si="1"/>
        <v>850.51</v>
      </c>
      <c r="J14" s="11">
        <f t="shared" si="2"/>
        <v>1055.3399999999999</v>
      </c>
      <c r="K14" s="28">
        <v>97642</v>
      </c>
      <c r="L14" s="67">
        <f t="shared" si="3"/>
        <v>2.8522950000000002</v>
      </c>
      <c r="M14" s="67">
        <f t="shared" si="4"/>
        <v>1055.3399999999999</v>
      </c>
    </row>
    <row r="15" spans="1:13" x14ac:dyDescent="0.3">
      <c r="A15" s="62" t="s">
        <v>5</v>
      </c>
      <c r="B15" s="30" t="s">
        <v>43</v>
      </c>
      <c r="C15" s="63" t="s">
        <v>10</v>
      </c>
      <c r="D15" s="65">
        <v>370</v>
      </c>
      <c r="E15" s="9">
        <v>0.23</v>
      </c>
      <c r="F15" s="36">
        <v>1.0900000000000001</v>
      </c>
      <c r="G15" s="23">
        <v>1.32</v>
      </c>
      <c r="H15" s="11">
        <f t="shared" si="0"/>
        <v>102.41</v>
      </c>
      <c r="I15" s="11">
        <f t="shared" si="1"/>
        <v>485.37</v>
      </c>
      <c r="J15" s="11">
        <f t="shared" si="2"/>
        <v>587.78</v>
      </c>
      <c r="K15" s="28">
        <v>97640</v>
      </c>
      <c r="L15" s="67">
        <f t="shared" si="3"/>
        <v>1.5886200000000001</v>
      </c>
      <c r="M15" s="67">
        <f t="shared" si="4"/>
        <v>587.78</v>
      </c>
    </row>
    <row r="16" spans="1:13" ht="15.6" x14ac:dyDescent="0.3">
      <c r="A16" s="46" t="s">
        <v>33</v>
      </c>
      <c r="B16" s="47" t="s">
        <v>34</v>
      </c>
      <c r="C16" s="50"/>
      <c r="D16" s="51"/>
      <c r="E16" s="52"/>
      <c r="F16" s="53"/>
      <c r="G16" s="54"/>
      <c r="H16" s="58">
        <f>SUM(H17:H19)</f>
        <v>19064.689999999999</v>
      </c>
      <c r="I16" s="58">
        <f>SUM(I17:I19)</f>
        <v>2476.9900000000002</v>
      </c>
      <c r="J16" s="58">
        <f>SUM(J17:J19)</f>
        <v>21541.679999999997</v>
      </c>
      <c r="K16" s="61" t="s">
        <v>13</v>
      </c>
      <c r="L16" s="67"/>
      <c r="M16" s="67"/>
    </row>
    <row r="17" spans="1:13" x14ac:dyDescent="0.3">
      <c r="A17" s="2" t="s">
        <v>24</v>
      </c>
      <c r="B17" s="30" t="s">
        <v>35</v>
      </c>
      <c r="C17" s="10" t="s">
        <v>10</v>
      </c>
      <c r="D17" s="6">
        <v>480</v>
      </c>
      <c r="E17" s="9">
        <v>28.49</v>
      </c>
      <c r="F17" s="36">
        <v>3.96</v>
      </c>
      <c r="G17" s="23">
        <v>32.450000000000003</v>
      </c>
      <c r="H17" s="11">
        <f t="shared" si="0"/>
        <v>16458.099999999999</v>
      </c>
      <c r="I17" s="11">
        <f t="shared" si="1"/>
        <v>2287.61</v>
      </c>
      <c r="J17" s="11">
        <f t="shared" si="2"/>
        <v>18745.71</v>
      </c>
      <c r="K17" s="28">
        <v>94207</v>
      </c>
      <c r="L17" s="67">
        <f t="shared" si="3"/>
        <v>39.053575000000002</v>
      </c>
      <c r="M17" s="67">
        <f t="shared" si="4"/>
        <v>18745.71</v>
      </c>
    </row>
    <row r="18" spans="1:13" x14ac:dyDescent="0.3">
      <c r="A18" s="2" t="s">
        <v>58</v>
      </c>
      <c r="B18" s="30" t="s">
        <v>38</v>
      </c>
      <c r="C18" s="10" t="s">
        <v>32</v>
      </c>
      <c r="D18" s="6">
        <v>51</v>
      </c>
      <c r="E18" s="9">
        <v>37.35</v>
      </c>
      <c r="F18" s="36">
        <v>1.96</v>
      </c>
      <c r="G18" s="23">
        <v>39.31</v>
      </c>
      <c r="H18" s="11">
        <f t="shared" si="0"/>
        <v>2292.48</v>
      </c>
      <c r="I18" s="11">
        <f t="shared" si="1"/>
        <v>120.3</v>
      </c>
      <c r="J18" s="11">
        <f t="shared" si="2"/>
        <v>2412.7800000000002</v>
      </c>
      <c r="K18" s="28">
        <v>94223</v>
      </c>
      <c r="L18" s="67">
        <f t="shared" si="3"/>
        <v>47.309585000000006</v>
      </c>
      <c r="M18" s="67">
        <f t="shared" si="4"/>
        <v>2412.7800000000002</v>
      </c>
    </row>
    <row r="19" spans="1:13" x14ac:dyDescent="0.3">
      <c r="A19" s="2" t="s">
        <v>71</v>
      </c>
      <c r="B19" s="30" t="s">
        <v>72</v>
      </c>
      <c r="C19" s="10" t="s">
        <v>10</v>
      </c>
      <c r="D19" s="6">
        <v>20</v>
      </c>
      <c r="E19" s="9">
        <v>13.05</v>
      </c>
      <c r="F19" s="36">
        <v>2.87</v>
      </c>
      <c r="G19" s="23">
        <v>15.92</v>
      </c>
      <c r="H19" s="11">
        <f t="shared" si="0"/>
        <v>314.11</v>
      </c>
      <c r="I19" s="11">
        <f t="shared" si="1"/>
        <v>69.08</v>
      </c>
      <c r="J19" s="11">
        <f t="shared" si="2"/>
        <v>383.19</v>
      </c>
      <c r="K19" s="28">
        <v>92543</v>
      </c>
      <c r="L19" s="67">
        <f>(E19+F19)*1.2035</f>
        <v>19.159720000000004</v>
      </c>
      <c r="M19" s="67">
        <f t="shared" si="4"/>
        <v>383.19</v>
      </c>
    </row>
    <row r="20" spans="1:13" ht="15.6" x14ac:dyDescent="0.3">
      <c r="A20" s="46" t="s">
        <v>36</v>
      </c>
      <c r="B20" s="47" t="s">
        <v>37</v>
      </c>
      <c r="C20" s="50"/>
      <c r="D20" s="51"/>
      <c r="E20" s="52"/>
      <c r="F20" s="53"/>
      <c r="G20" s="54"/>
      <c r="H20" s="58">
        <f>SUM(H21:H22)</f>
        <v>11833.04</v>
      </c>
      <c r="I20" s="58">
        <f>SUM(I21:I22)</f>
        <v>9856.77</v>
      </c>
      <c r="J20" s="58">
        <f>SUM(J21:J22)</f>
        <v>21689.809999999998</v>
      </c>
      <c r="K20" s="61" t="s">
        <v>13</v>
      </c>
      <c r="L20" s="67"/>
      <c r="M20" s="67"/>
    </row>
    <row r="21" spans="1:13" x14ac:dyDescent="0.3">
      <c r="A21" s="2" t="s">
        <v>39</v>
      </c>
      <c r="B21" s="30" t="s">
        <v>65</v>
      </c>
      <c r="C21" s="10" t="s">
        <v>10</v>
      </c>
      <c r="D21" s="6">
        <v>370</v>
      </c>
      <c r="E21" s="9">
        <v>21.96</v>
      </c>
      <c r="F21" s="36">
        <v>20.23</v>
      </c>
      <c r="G21" s="23">
        <v>42.19</v>
      </c>
      <c r="H21" s="11">
        <f>TRUNC((E21*D21)*1.2035,2)</f>
        <v>9778.67</v>
      </c>
      <c r="I21" s="11">
        <f>TRUNC((F21*D21)*1.2035,2)</f>
        <v>9008.31</v>
      </c>
      <c r="J21" s="11">
        <f>TRUNC((H21+I21),2)</f>
        <v>18786.98</v>
      </c>
      <c r="K21" s="28" t="s">
        <v>61</v>
      </c>
      <c r="L21" s="67">
        <f t="shared" si="3"/>
        <v>50.775664999999996</v>
      </c>
      <c r="M21" s="67">
        <f t="shared" si="4"/>
        <v>18786.990000000002</v>
      </c>
    </row>
    <row r="22" spans="1:13" x14ac:dyDescent="0.3">
      <c r="A22" s="2" t="s">
        <v>40</v>
      </c>
      <c r="B22" s="30" t="s">
        <v>41</v>
      </c>
      <c r="C22" s="10" t="s">
        <v>32</v>
      </c>
      <c r="D22" s="6">
        <v>300</v>
      </c>
      <c r="E22" s="9">
        <v>5.69</v>
      </c>
      <c r="F22" s="36">
        <v>2.35</v>
      </c>
      <c r="G22" s="23">
        <v>8.0399999999999991</v>
      </c>
      <c r="H22" s="11">
        <f>TRUNC((E22*D22)*1.2035,2)</f>
        <v>2054.37</v>
      </c>
      <c r="I22" s="11">
        <f>TRUNC((F22*D22)*1.2035,2)</f>
        <v>848.46</v>
      </c>
      <c r="J22" s="11">
        <f>TRUNC((H22+I22),2)</f>
        <v>2902.83</v>
      </c>
      <c r="K22" s="28">
        <v>96121</v>
      </c>
      <c r="L22" s="67">
        <f t="shared" si="3"/>
        <v>9.6761399999999984</v>
      </c>
      <c r="M22" s="67">
        <f t="shared" si="4"/>
        <v>2902.84</v>
      </c>
    </row>
    <row r="23" spans="1:13" ht="15.6" x14ac:dyDescent="0.3">
      <c r="A23" s="46" t="s">
        <v>45</v>
      </c>
      <c r="B23" s="47" t="s">
        <v>48</v>
      </c>
      <c r="C23" s="50"/>
      <c r="D23" s="51"/>
      <c r="E23" s="52"/>
      <c r="F23" s="53"/>
      <c r="G23" s="54"/>
      <c r="H23" s="58">
        <f>SUM(H24:H27)</f>
        <v>19195.8</v>
      </c>
      <c r="I23" s="58">
        <f>SUM(I24:I27)</f>
        <v>10366.48</v>
      </c>
      <c r="J23" s="58">
        <f>SUM(J24:J27)</f>
        <v>29562.28</v>
      </c>
      <c r="K23" s="61" t="s">
        <v>13</v>
      </c>
      <c r="L23" s="67"/>
      <c r="M23" s="67"/>
    </row>
    <row r="24" spans="1:13" x14ac:dyDescent="0.3">
      <c r="A24" s="2" t="s">
        <v>46</v>
      </c>
      <c r="B24" s="30" t="s">
        <v>47</v>
      </c>
      <c r="C24" s="10" t="s">
        <v>10</v>
      </c>
      <c r="D24" s="6">
        <v>724.51</v>
      </c>
      <c r="E24" s="9">
        <v>8.6300000000000008</v>
      </c>
      <c r="F24" s="36">
        <v>3.86</v>
      </c>
      <c r="G24" s="23">
        <v>12.49</v>
      </c>
      <c r="H24" s="11">
        <f>TRUNC((E24*D24)*1.2035,2)</f>
        <v>7524.9</v>
      </c>
      <c r="I24" s="11">
        <f>TRUNC((F24*D24)*1.2035,2)</f>
        <v>3365.71</v>
      </c>
      <c r="J24" s="11">
        <f>TRUNC((H24+I24),2)</f>
        <v>10890.61</v>
      </c>
      <c r="K24" s="28">
        <v>88489</v>
      </c>
      <c r="L24" s="67">
        <f t="shared" si="3"/>
        <v>15.031715</v>
      </c>
      <c r="M24" s="67">
        <f t="shared" si="4"/>
        <v>10890.62</v>
      </c>
    </row>
    <row r="25" spans="1:13" x14ac:dyDescent="0.3">
      <c r="A25" s="2" t="s">
        <v>49</v>
      </c>
      <c r="B25" s="30" t="s">
        <v>50</v>
      </c>
      <c r="C25" s="10" t="s">
        <v>10</v>
      </c>
      <c r="D25" s="6">
        <v>872</v>
      </c>
      <c r="E25" s="9">
        <v>8.6300000000000008</v>
      </c>
      <c r="F25" s="36">
        <v>3.86</v>
      </c>
      <c r="G25" s="23">
        <v>12.49</v>
      </c>
      <c r="H25" s="11">
        <f t="shared" ref="H25:H27" si="5">TRUNC((E25*D25)*1.2035,2)</f>
        <v>9056.77</v>
      </c>
      <c r="I25" s="11">
        <f t="shared" ref="I25:I27" si="6">TRUNC((F25*D25)*1.2035,2)</f>
        <v>4050.88</v>
      </c>
      <c r="J25" s="11">
        <f t="shared" ref="J25:J27" si="7">TRUNC((H25+I25),2)</f>
        <v>13107.65</v>
      </c>
      <c r="K25" s="28">
        <v>88489</v>
      </c>
      <c r="L25" s="67">
        <f t="shared" si="3"/>
        <v>15.031715</v>
      </c>
      <c r="M25" s="67">
        <f t="shared" si="4"/>
        <v>13107.65</v>
      </c>
    </row>
    <row r="26" spans="1:13" x14ac:dyDescent="0.3">
      <c r="A26" s="2" t="s">
        <v>51</v>
      </c>
      <c r="B26" s="30" t="s">
        <v>52</v>
      </c>
      <c r="C26" s="10" t="s">
        <v>10</v>
      </c>
      <c r="D26" s="6">
        <v>147</v>
      </c>
      <c r="E26" s="9">
        <v>7.62</v>
      </c>
      <c r="F26" s="36">
        <v>7.98</v>
      </c>
      <c r="G26" s="23">
        <v>15.6</v>
      </c>
      <c r="H26" s="11">
        <f t="shared" si="5"/>
        <v>1348.08</v>
      </c>
      <c r="I26" s="11">
        <f t="shared" si="6"/>
        <v>1411.77</v>
      </c>
      <c r="J26" s="11">
        <f t="shared" si="7"/>
        <v>2759.85</v>
      </c>
      <c r="K26" s="28">
        <v>84659</v>
      </c>
      <c r="L26" s="67">
        <f t="shared" si="3"/>
        <v>18.7746</v>
      </c>
      <c r="M26" s="67">
        <f t="shared" si="4"/>
        <v>2759.86</v>
      </c>
    </row>
    <row r="27" spans="1:13" x14ac:dyDescent="0.3">
      <c r="A27" s="2" t="s">
        <v>53</v>
      </c>
      <c r="B27" s="30" t="s">
        <v>54</v>
      </c>
      <c r="C27" s="10" t="s">
        <v>10</v>
      </c>
      <c r="D27" s="6">
        <v>89</v>
      </c>
      <c r="E27" s="9">
        <v>11.82</v>
      </c>
      <c r="F27" s="36">
        <v>14.36</v>
      </c>
      <c r="G27" s="23">
        <v>26.18</v>
      </c>
      <c r="H27" s="11">
        <f t="shared" si="5"/>
        <v>1266.05</v>
      </c>
      <c r="I27" s="11">
        <f t="shared" si="6"/>
        <v>1538.12</v>
      </c>
      <c r="J27" s="11">
        <f t="shared" si="7"/>
        <v>2804.17</v>
      </c>
      <c r="K27" s="28" t="s">
        <v>55</v>
      </c>
      <c r="L27" s="67">
        <f t="shared" si="3"/>
        <v>31.507629999999999</v>
      </c>
      <c r="M27" s="67">
        <f t="shared" si="4"/>
        <v>2804.17</v>
      </c>
    </row>
    <row r="28" spans="1:13" ht="15.6" x14ac:dyDescent="0.3">
      <c r="A28" s="46" t="s">
        <v>56</v>
      </c>
      <c r="B28" s="55" t="s">
        <v>6</v>
      </c>
      <c r="C28" s="56"/>
      <c r="D28" s="56"/>
      <c r="E28" s="57"/>
      <c r="F28" s="57"/>
      <c r="G28" s="57"/>
      <c r="H28" s="59">
        <f>SUM(H11+H16+H20+H23)</f>
        <v>50974.83</v>
      </c>
      <c r="I28" s="59">
        <f>SUM(I11+I16+I20+I23)</f>
        <v>25712.82</v>
      </c>
      <c r="J28" s="59">
        <f>SUM(H28+I28)</f>
        <v>76687.649999999994</v>
      </c>
      <c r="K28" s="60"/>
      <c r="M28" s="67">
        <f>SUM(M12:M27)</f>
        <v>76687.7</v>
      </c>
    </row>
    <row r="29" spans="1:13" x14ac:dyDescent="0.3">
      <c r="A29" s="5"/>
      <c r="B29" s="8"/>
      <c r="C29" s="5"/>
      <c r="D29" s="5"/>
      <c r="E29" s="5"/>
      <c r="F29" s="5"/>
      <c r="G29" s="5"/>
      <c r="H29" s="24"/>
      <c r="I29" s="25"/>
      <c r="J29" s="26"/>
      <c r="K29" s="27"/>
    </row>
    <row r="30" spans="1:13" x14ac:dyDescent="0.3">
      <c r="A30" s="5"/>
      <c r="B30" s="8"/>
      <c r="C30" s="5"/>
      <c r="D30" s="5"/>
      <c r="E30" s="5"/>
      <c r="F30" s="5"/>
      <c r="G30" s="5"/>
      <c r="H30" s="24"/>
      <c r="I30" s="25"/>
      <c r="J30" s="26"/>
      <c r="K30" s="27"/>
    </row>
    <row r="31" spans="1:13" x14ac:dyDescent="0.3">
      <c r="A31" s="5"/>
      <c r="B31" s="8"/>
      <c r="C31" s="5"/>
      <c r="D31" s="5"/>
      <c r="E31" s="5"/>
      <c r="F31" s="5"/>
      <c r="G31" s="5"/>
      <c r="H31" s="24">
        <f>SUM(H12:H15,H17:H19,H21:H22,H24:H27)</f>
        <v>50974.83</v>
      </c>
      <c r="I31" s="25"/>
      <c r="J31" s="26"/>
      <c r="K31" s="27"/>
    </row>
    <row r="32" spans="1:13" x14ac:dyDescent="0.3">
      <c r="A32" s="5"/>
      <c r="B32" s="8"/>
      <c r="C32" s="5"/>
      <c r="D32" s="5"/>
      <c r="E32" s="5"/>
      <c r="F32" s="5"/>
      <c r="G32" s="5"/>
      <c r="H32" s="24">
        <f>SUM(I24:I27,I21:I22,I17:I19,I12:I15)</f>
        <v>25712.82</v>
      </c>
      <c r="I32" s="25"/>
      <c r="J32" s="26"/>
      <c r="K32" s="27"/>
    </row>
    <row r="33" spans="1:11" x14ac:dyDescent="0.3">
      <c r="A33" s="5"/>
      <c r="B33" s="8"/>
      <c r="C33" s="5"/>
      <c r="D33" s="5"/>
      <c r="E33" s="5"/>
      <c r="F33" s="5"/>
      <c r="G33" s="5"/>
      <c r="H33" s="24"/>
      <c r="I33" s="25"/>
      <c r="J33" s="26"/>
      <c r="K33" s="27"/>
    </row>
    <row r="34" spans="1:11" x14ac:dyDescent="0.3">
      <c r="A34" s="5"/>
      <c r="B34" s="8" t="s">
        <v>59</v>
      </c>
      <c r="C34" s="5"/>
      <c r="D34" s="5"/>
      <c r="E34" s="5"/>
      <c r="F34" s="5"/>
      <c r="G34" s="5"/>
      <c r="H34" s="24"/>
      <c r="I34" s="25"/>
      <c r="J34" s="26"/>
      <c r="K34" s="27"/>
    </row>
    <row r="35" spans="1:11" s="5" customFormat="1" x14ac:dyDescent="0.3">
      <c r="B35" s="41"/>
      <c r="C35" s="29"/>
      <c r="D35" s="29"/>
      <c r="E35" s="29"/>
      <c r="F35" s="29"/>
    </row>
    <row r="36" spans="1:11" s="5" customFormat="1" x14ac:dyDescent="0.3">
      <c r="B36" s="42" t="s">
        <v>63</v>
      </c>
      <c r="C36" s="29"/>
      <c r="D36" s="29"/>
      <c r="E36" s="29"/>
      <c r="F36" s="29"/>
    </row>
    <row r="37" spans="1:11" s="5" customFormat="1" x14ac:dyDescent="0.3">
      <c r="B37" s="42" t="s">
        <v>60</v>
      </c>
      <c r="C37" s="29"/>
      <c r="D37" s="29"/>
      <c r="E37" s="29"/>
      <c r="F37" s="29"/>
    </row>
    <row r="38" spans="1:11" s="5" customFormat="1" x14ac:dyDescent="0.3">
      <c r="B38" s="42" t="s">
        <v>68</v>
      </c>
      <c r="C38" s="29"/>
      <c r="D38" s="29"/>
      <c r="E38" s="29"/>
      <c r="F38" s="29"/>
    </row>
    <row r="39" spans="1:11" x14ac:dyDescent="0.3">
      <c r="A39" s="5"/>
      <c r="B39" s="42" t="s">
        <v>62</v>
      </c>
      <c r="C39" s="20"/>
      <c r="D39" s="20"/>
      <c r="E39" s="20"/>
      <c r="I39" s="5"/>
    </row>
    <row r="40" spans="1:11" x14ac:dyDescent="0.3">
      <c r="A40" s="5"/>
      <c r="B40" s="21"/>
      <c r="C40" s="20"/>
      <c r="D40" s="20"/>
      <c r="E40" s="20"/>
      <c r="I40" s="5"/>
    </row>
    <row r="41" spans="1:11" x14ac:dyDescent="0.3">
      <c r="A41" s="5"/>
      <c r="B41" s="21" t="s">
        <v>64</v>
      </c>
      <c r="C41" s="20"/>
      <c r="D41" s="20"/>
      <c r="E41" s="20"/>
      <c r="I41" s="5"/>
    </row>
    <row r="42" spans="1:11" x14ac:dyDescent="0.3">
      <c r="A42" s="5"/>
      <c r="B42" s="21" t="s">
        <v>66</v>
      </c>
      <c r="C42" s="20"/>
      <c r="D42" s="20"/>
      <c r="E42" s="20"/>
      <c r="I42" s="5"/>
    </row>
    <row r="43" spans="1:11" x14ac:dyDescent="0.3">
      <c r="A43" s="5"/>
      <c r="B43" s="21" t="s">
        <v>67</v>
      </c>
      <c r="C43" s="20"/>
      <c r="D43" s="20"/>
      <c r="E43" s="20"/>
      <c r="I43" s="5"/>
    </row>
    <row r="44" spans="1:11" x14ac:dyDescent="0.3">
      <c r="A44" s="5"/>
      <c r="B44" s="21"/>
      <c r="C44" s="20"/>
      <c r="D44" s="20"/>
      <c r="E44" s="20"/>
      <c r="I44" s="5"/>
    </row>
    <row r="45" spans="1:11" x14ac:dyDescent="0.3">
      <c r="A45" s="5"/>
      <c r="B45" s="21"/>
      <c r="C45" s="20"/>
      <c r="D45" s="20"/>
      <c r="E45" s="20"/>
      <c r="I45" s="5"/>
    </row>
    <row r="46" spans="1:11" x14ac:dyDescent="0.3">
      <c r="A46" s="5"/>
      <c r="B46" s="21"/>
      <c r="C46" s="20"/>
      <c r="D46" s="20"/>
      <c r="E46" s="20"/>
      <c r="I46" s="5"/>
    </row>
    <row r="47" spans="1:11" x14ac:dyDescent="0.3">
      <c r="A47" s="5"/>
      <c r="B47" s="21" t="s">
        <v>19</v>
      </c>
      <c r="C47" s="20"/>
      <c r="D47" s="20"/>
      <c r="E47" s="20"/>
      <c r="I47" s="5"/>
    </row>
    <row r="48" spans="1:11" x14ac:dyDescent="0.3">
      <c r="A48" s="5"/>
      <c r="B48" s="21" t="s">
        <v>20</v>
      </c>
      <c r="C48" s="20"/>
      <c r="D48" s="20"/>
      <c r="E48" s="20"/>
      <c r="I48" s="5"/>
    </row>
    <row r="49" spans="1:9" x14ac:dyDescent="0.3">
      <c r="A49" s="5"/>
      <c r="B49" s="21" t="s">
        <v>73</v>
      </c>
      <c r="C49" s="20"/>
      <c r="D49" s="20"/>
      <c r="E49" s="20"/>
      <c r="I49" s="5"/>
    </row>
    <row r="50" spans="1:9" x14ac:dyDescent="0.3">
      <c r="A50" s="5"/>
      <c r="B50" s="21"/>
      <c r="C50" s="20"/>
      <c r="D50" s="20"/>
      <c r="E50" s="20"/>
      <c r="I50" s="5"/>
    </row>
    <row r="51" spans="1:9" x14ac:dyDescent="0.3">
      <c r="A51" s="5"/>
      <c r="B51" s="21"/>
      <c r="C51" s="20"/>
      <c r="D51" s="20"/>
      <c r="E51" s="20"/>
      <c r="I51" s="5"/>
    </row>
    <row r="52" spans="1:9" x14ac:dyDescent="0.3">
      <c r="A52" s="5"/>
      <c r="B52" s="20" t="s">
        <v>74</v>
      </c>
      <c r="C52" s="20"/>
      <c r="D52" s="20"/>
      <c r="E52" s="20"/>
      <c r="I52" s="5"/>
    </row>
    <row r="53" spans="1:9" x14ac:dyDescent="0.3">
      <c r="A53" s="5"/>
      <c r="B53" s="21"/>
      <c r="C53" s="20"/>
      <c r="D53" s="20"/>
      <c r="E53" s="20"/>
      <c r="I53" s="5"/>
    </row>
    <row r="54" spans="1:9" x14ac:dyDescent="0.3">
      <c r="I54" s="5"/>
    </row>
    <row r="55" spans="1:9" x14ac:dyDescent="0.3">
      <c r="I55" s="5"/>
    </row>
    <row r="56" spans="1:9" x14ac:dyDescent="0.3">
      <c r="I56" s="5"/>
    </row>
    <row r="57" spans="1:9" x14ac:dyDescent="0.3">
      <c r="I57" s="5"/>
    </row>
    <row r="58" spans="1:9" x14ac:dyDescent="0.3">
      <c r="I58" s="5"/>
    </row>
    <row r="59" spans="1:9" x14ac:dyDescent="0.3">
      <c r="I59" s="5"/>
    </row>
    <row r="60" spans="1:9" x14ac:dyDescent="0.3">
      <c r="I60" s="5"/>
    </row>
    <row r="61" spans="1:9" x14ac:dyDescent="0.3">
      <c r="I61" s="5"/>
    </row>
    <row r="62" spans="1:9" x14ac:dyDescent="0.3">
      <c r="I62" s="5"/>
    </row>
    <row r="63" spans="1:9" x14ac:dyDescent="0.3">
      <c r="I63" s="5"/>
    </row>
    <row r="64" spans="1:9" x14ac:dyDescent="0.3">
      <c r="I64" s="5"/>
    </row>
    <row r="65" spans="9:9" x14ac:dyDescent="0.3">
      <c r="I65" s="5"/>
    </row>
    <row r="66" spans="9:9" x14ac:dyDescent="0.3">
      <c r="I66" s="5"/>
    </row>
    <row r="67" spans="9:9" x14ac:dyDescent="0.3">
      <c r="I67" s="5"/>
    </row>
    <row r="68" spans="9:9" x14ac:dyDescent="0.3">
      <c r="I68" s="5"/>
    </row>
    <row r="69" spans="9:9" x14ac:dyDescent="0.3">
      <c r="I69" s="5"/>
    </row>
    <row r="70" spans="9:9" x14ac:dyDescent="0.3">
      <c r="I70" s="5"/>
    </row>
    <row r="71" spans="9:9" x14ac:dyDescent="0.3">
      <c r="I71" s="5"/>
    </row>
    <row r="72" spans="9:9" x14ac:dyDescent="0.3">
      <c r="I72" s="5"/>
    </row>
    <row r="73" spans="9:9" x14ac:dyDescent="0.3">
      <c r="I73" s="5"/>
    </row>
    <row r="74" spans="9:9" x14ac:dyDescent="0.3">
      <c r="I74" s="5"/>
    </row>
    <row r="75" spans="9:9" x14ac:dyDescent="0.3">
      <c r="I75" s="5"/>
    </row>
    <row r="76" spans="9:9" x14ac:dyDescent="0.3">
      <c r="I76" s="5"/>
    </row>
    <row r="77" spans="9:9" x14ac:dyDescent="0.3">
      <c r="I77" s="5"/>
    </row>
    <row r="78" spans="9:9" x14ac:dyDescent="0.3">
      <c r="I78" s="5"/>
    </row>
    <row r="79" spans="9:9" x14ac:dyDescent="0.3">
      <c r="I79" s="5"/>
    </row>
    <row r="80" spans="9:9" x14ac:dyDescent="0.3">
      <c r="I80" s="5"/>
    </row>
    <row r="81" spans="9:9" x14ac:dyDescent="0.3">
      <c r="I81" s="5"/>
    </row>
    <row r="82" spans="9:9" x14ac:dyDescent="0.3">
      <c r="I82" s="5"/>
    </row>
    <row r="83" spans="9:9" x14ac:dyDescent="0.3">
      <c r="I83" s="5"/>
    </row>
    <row r="84" spans="9:9" x14ac:dyDescent="0.3">
      <c r="I84" s="5"/>
    </row>
    <row r="85" spans="9:9" x14ac:dyDescent="0.3">
      <c r="I85" s="5"/>
    </row>
    <row r="86" spans="9:9" x14ac:dyDescent="0.3">
      <c r="I86" s="5"/>
    </row>
    <row r="87" spans="9:9" x14ac:dyDescent="0.3">
      <c r="I87" s="5"/>
    </row>
    <row r="88" spans="9:9" x14ac:dyDescent="0.3">
      <c r="I88" s="5"/>
    </row>
    <row r="89" spans="9:9" x14ac:dyDescent="0.3">
      <c r="I89" s="5"/>
    </row>
    <row r="90" spans="9:9" x14ac:dyDescent="0.3">
      <c r="I90" s="5"/>
    </row>
    <row r="91" spans="9:9" x14ac:dyDescent="0.3">
      <c r="I91" s="5"/>
    </row>
    <row r="92" spans="9:9" x14ac:dyDescent="0.3">
      <c r="I92" s="5"/>
    </row>
    <row r="93" spans="9:9" x14ac:dyDescent="0.3">
      <c r="I93" s="5"/>
    </row>
    <row r="94" spans="9:9" x14ac:dyDescent="0.3">
      <c r="I94" s="5"/>
    </row>
    <row r="95" spans="9:9" x14ac:dyDescent="0.3">
      <c r="I95" s="5"/>
    </row>
    <row r="96" spans="9:9" x14ac:dyDescent="0.3">
      <c r="I96" s="5"/>
    </row>
    <row r="97" spans="9:9" x14ac:dyDescent="0.3">
      <c r="I97" s="5"/>
    </row>
    <row r="98" spans="9:9" x14ac:dyDescent="0.3">
      <c r="I98" s="5"/>
    </row>
    <row r="99" spans="9:9" x14ac:dyDescent="0.3">
      <c r="I99" s="5"/>
    </row>
    <row r="100" spans="9:9" x14ac:dyDescent="0.3">
      <c r="I100" s="5"/>
    </row>
    <row r="101" spans="9:9" x14ac:dyDescent="0.3">
      <c r="I101" s="5"/>
    </row>
    <row r="102" spans="9:9" x14ac:dyDescent="0.3">
      <c r="I102" s="5"/>
    </row>
    <row r="103" spans="9:9" x14ac:dyDescent="0.3">
      <c r="I103" s="5"/>
    </row>
    <row r="104" spans="9:9" x14ac:dyDescent="0.3">
      <c r="I104" s="5"/>
    </row>
    <row r="105" spans="9:9" x14ac:dyDescent="0.3">
      <c r="I105" s="5"/>
    </row>
    <row r="106" spans="9:9" x14ac:dyDescent="0.3">
      <c r="I106" s="5"/>
    </row>
    <row r="107" spans="9:9" x14ac:dyDescent="0.3">
      <c r="I107" s="5"/>
    </row>
    <row r="108" spans="9:9" x14ac:dyDescent="0.3">
      <c r="I108" s="5"/>
    </row>
    <row r="109" spans="9:9" x14ac:dyDescent="0.3">
      <c r="I109" s="5"/>
    </row>
    <row r="110" spans="9:9" x14ac:dyDescent="0.3">
      <c r="I110" s="5"/>
    </row>
    <row r="111" spans="9:9" x14ac:dyDescent="0.3">
      <c r="I111" s="5"/>
    </row>
    <row r="112" spans="9:9" x14ac:dyDescent="0.3">
      <c r="I112" s="5"/>
    </row>
    <row r="113" spans="9:9" x14ac:dyDescent="0.3">
      <c r="I113" s="5"/>
    </row>
    <row r="114" spans="9:9" x14ac:dyDescent="0.3">
      <c r="I114" s="5"/>
    </row>
    <row r="115" spans="9:9" x14ac:dyDescent="0.3">
      <c r="I115" s="5"/>
    </row>
    <row r="116" spans="9:9" x14ac:dyDescent="0.3">
      <c r="I116" s="5"/>
    </row>
    <row r="117" spans="9:9" x14ac:dyDescent="0.3">
      <c r="I117" s="5"/>
    </row>
    <row r="118" spans="9:9" x14ac:dyDescent="0.3">
      <c r="I118" s="5"/>
    </row>
    <row r="119" spans="9:9" x14ac:dyDescent="0.3">
      <c r="I119" s="5"/>
    </row>
    <row r="120" spans="9:9" x14ac:dyDescent="0.3">
      <c r="I120" s="5"/>
    </row>
    <row r="121" spans="9:9" x14ac:dyDescent="0.3">
      <c r="I121" s="5"/>
    </row>
    <row r="122" spans="9:9" x14ac:dyDescent="0.3">
      <c r="I122" s="5"/>
    </row>
    <row r="123" spans="9:9" x14ac:dyDescent="0.3">
      <c r="I123" s="5"/>
    </row>
    <row r="124" spans="9:9" x14ac:dyDescent="0.3">
      <c r="I124" s="5"/>
    </row>
    <row r="125" spans="9:9" x14ac:dyDescent="0.3">
      <c r="I125" s="5"/>
    </row>
    <row r="126" spans="9:9" x14ac:dyDescent="0.3">
      <c r="I126" s="5"/>
    </row>
    <row r="127" spans="9:9" x14ac:dyDescent="0.3">
      <c r="I127" s="5"/>
    </row>
    <row r="128" spans="9:9" x14ac:dyDescent="0.3">
      <c r="I128" s="5"/>
    </row>
    <row r="129" spans="9:9" x14ac:dyDescent="0.3">
      <c r="I129" s="5"/>
    </row>
    <row r="130" spans="9:9" x14ac:dyDescent="0.3">
      <c r="I130" s="5"/>
    </row>
    <row r="131" spans="9:9" x14ac:dyDescent="0.3">
      <c r="I131" s="5"/>
    </row>
    <row r="132" spans="9:9" x14ac:dyDescent="0.3">
      <c r="I132" s="5"/>
    </row>
    <row r="133" spans="9:9" x14ac:dyDescent="0.3">
      <c r="I133" s="5"/>
    </row>
    <row r="134" spans="9:9" x14ac:dyDescent="0.3">
      <c r="I134" s="5"/>
    </row>
    <row r="135" spans="9:9" x14ac:dyDescent="0.3">
      <c r="I135" s="5"/>
    </row>
    <row r="136" spans="9:9" x14ac:dyDescent="0.3">
      <c r="I136" s="5"/>
    </row>
    <row r="137" spans="9:9" x14ac:dyDescent="0.3">
      <c r="I137" s="5"/>
    </row>
    <row r="138" spans="9:9" x14ac:dyDescent="0.3">
      <c r="I138" s="5"/>
    </row>
    <row r="139" spans="9:9" x14ac:dyDescent="0.3">
      <c r="I139" s="5"/>
    </row>
    <row r="140" spans="9:9" x14ac:dyDescent="0.3">
      <c r="I140" s="5"/>
    </row>
    <row r="141" spans="9:9" x14ac:dyDescent="0.3">
      <c r="I141" s="5"/>
    </row>
    <row r="142" spans="9:9" x14ac:dyDescent="0.3">
      <c r="I142" s="5"/>
    </row>
    <row r="143" spans="9:9" x14ac:dyDescent="0.3">
      <c r="I143" s="5"/>
    </row>
    <row r="144" spans="9:9" x14ac:dyDescent="0.3">
      <c r="I144" s="5"/>
    </row>
    <row r="145" spans="9:9" x14ac:dyDescent="0.3">
      <c r="I145" s="5"/>
    </row>
    <row r="146" spans="9:9" x14ac:dyDescent="0.3">
      <c r="I146" s="5"/>
    </row>
    <row r="147" spans="9:9" x14ac:dyDescent="0.3">
      <c r="I147" s="5"/>
    </row>
    <row r="148" spans="9:9" x14ac:dyDescent="0.3">
      <c r="I148" s="5"/>
    </row>
    <row r="149" spans="9:9" x14ac:dyDescent="0.3">
      <c r="I149" s="5"/>
    </row>
    <row r="150" spans="9:9" x14ac:dyDescent="0.3">
      <c r="I150" s="5"/>
    </row>
    <row r="151" spans="9:9" x14ac:dyDescent="0.3">
      <c r="I151" s="5"/>
    </row>
    <row r="152" spans="9:9" x14ac:dyDescent="0.3">
      <c r="I152" s="5"/>
    </row>
    <row r="153" spans="9:9" x14ac:dyDescent="0.3">
      <c r="I153" s="5"/>
    </row>
    <row r="154" spans="9:9" x14ac:dyDescent="0.3">
      <c r="I154" s="5"/>
    </row>
    <row r="155" spans="9:9" x14ac:dyDescent="0.3">
      <c r="I155" s="5"/>
    </row>
    <row r="156" spans="9:9" x14ac:dyDescent="0.3">
      <c r="I156" s="5"/>
    </row>
    <row r="157" spans="9:9" x14ac:dyDescent="0.3">
      <c r="I157" s="5"/>
    </row>
    <row r="158" spans="9:9" x14ac:dyDescent="0.3">
      <c r="I158" s="5"/>
    </row>
    <row r="159" spans="9:9" x14ac:dyDescent="0.3">
      <c r="I159" s="5"/>
    </row>
    <row r="160" spans="9:9" x14ac:dyDescent="0.3">
      <c r="I160" s="5"/>
    </row>
    <row r="161" spans="9:9" x14ac:dyDescent="0.3">
      <c r="I161" s="5"/>
    </row>
    <row r="162" spans="9:9" x14ac:dyDescent="0.3">
      <c r="I162" s="5"/>
    </row>
    <row r="163" spans="9:9" x14ac:dyDescent="0.3">
      <c r="I163" s="5"/>
    </row>
    <row r="164" spans="9:9" x14ac:dyDescent="0.3">
      <c r="I164" s="5"/>
    </row>
    <row r="165" spans="9:9" x14ac:dyDescent="0.3">
      <c r="I165" s="5"/>
    </row>
    <row r="166" spans="9:9" x14ac:dyDescent="0.3">
      <c r="I166" s="5"/>
    </row>
    <row r="167" spans="9:9" x14ac:dyDescent="0.3">
      <c r="I167" s="5"/>
    </row>
    <row r="168" spans="9:9" x14ac:dyDescent="0.3">
      <c r="I168" s="5"/>
    </row>
    <row r="169" spans="9:9" x14ac:dyDescent="0.3">
      <c r="I169" s="5"/>
    </row>
    <row r="170" spans="9:9" x14ac:dyDescent="0.3">
      <c r="I170" s="5"/>
    </row>
    <row r="171" spans="9:9" x14ac:dyDescent="0.3">
      <c r="I171" s="5"/>
    </row>
    <row r="172" spans="9:9" x14ac:dyDescent="0.3">
      <c r="I172" s="5"/>
    </row>
    <row r="173" spans="9:9" x14ac:dyDescent="0.3">
      <c r="I173" s="5"/>
    </row>
    <row r="174" spans="9:9" x14ac:dyDescent="0.3">
      <c r="I174" s="5"/>
    </row>
    <row r="175" spans="9:9" x14ac:dyDescent="0.3">
      <c r="I175" s="5"/>
    </row>
    <row r="176" spans="9:9" x14ac:dyDescent="0.3">
      <c r="I176" s="5"/>
    </row>
    <row r="177" spans="9:9" x14ac:dyDescent="0.3">
      <c r="I177" s="5"/>
    </row>
    <row r="178" spans="9:9" x14ac:dyDescent="0.3">
      <c r="I178" s="5"/>
    </row>
    <row r="179" spans="9:9" x14ac:dyDescent="0.3">
      <c r="I179" s="5"/>
    </row>
    <row r="180" spans="9:9" x14ac:dyDescent="0.3">
      <c r="I180" s="5"/>
    </row>
    <row r="181" spans="9:9" x14ac:dyDescent="0.3">
      <c r="I181" s="5"/>
    </row>
    <row r="182" spans="9:9" x14ac:dyDescent="0.3">
      <c r="I182" s="5"/>
    </row>
    <row r="183" spans="9:9" x14ac:dyDescent="0.3">
      <c r="I183" s="5"/>
    </row>
    <row r="184" spans="9:9" x14ac:dyDescent="0.3">
      <c r="I184" s="5"/>
    </row>
    <row r="185" spans="9:9" x14ac:dyDescent="0.3">
      <c r="I185" s="5"/>
    </row>
    <row r="186" spans="9:9" x14ac:dyDescent="0.3">
      <c r="I186" s="5"/>
    </row>
    <row r="187" spans="9:9" x14ac:dyDescent="0.3">
      <c r="I187" s="5"/>
    </row>
    <row r="188" spans="9:9" x14ac:dyDescent="0.3">
      <c r="I188" s="5"/>
    </row>
    <row r="189" spans="9:9" x14ac:dyDescent="0.3">
      <c r="I189" s="5"/>
    </row>
    <row r="190" spans="9:9" x14ac:dyDescent="0.3">
      <c r="I190" s="5"/>
    </row>
    <row r="191" spans="9:9" x14ac:dyDescent="0.3">
      <c r="I191" s="5"/>
    </row>
    <row r="192" spans="9:9" x14ac:dyDescent="0.3">
      <c r="I192" s="5"/>
    </row>
    <row r="193" spans="9:9" x14ac:dyDescent="0.3">
      <c r="I193" s="5"/>
    </row>
    <row r="194" spans="9:9" x14ac:dyDescent="0.3">
      <c r="I194" s="5"/>
    </row>
    <row r="195" spans="9:9" x14ac:dyDescent="0.3">
      <c r="I195" s="5"/>
    </row>
    <row r="196" spans="9:9" x14ac:dyDescent="0.3">
      <c r="I196" s="5"/>
    </row>
    <row r="197" spans="9:9" x14ac:dyDescent="0.3">
      <c r="I197" s="5"/>
    </row>
    <row r="198" spans="9:9" x14ac:dyDescent="0.3">
      <c r="I198" s="5"/>
    </row>
    <row r="199" spans="9:9" x14ac:dyDescent="0.3">
      <c r="I199" s="5"/>
    </row>
    <row r="200" spans="9:9" x14ac:dyDescent="0.3">
      <c r="I200" s="5"/>
    </row>
    <row r="201" spans="9:9" x14ac:dyDescent="0.3">
      <c r="I201" s="5"/>
    </row>
    <row r="202" spans="9:9" x14ac:dyDescent="0.3">
      <c r="I202" s="5"/>
    </row>
  </sheetData>
  <mergeCells count="2">
    <mergeCell ref="E9:G9"/>
    <mergeCell ref="H9:J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2"/>
  <sheetViews>
    <sheetView tabSelected="1" workbookViewId="0">
      <selection activeCell="B4" sqref="B4"/>
    </sheetView>
  </sheetViews>
  <sheetFormatPr defaultRowHeight="14.4" x14ac:dyDescent="0.3"/>
  <cols>
    <col min="1" max="1" width="7" customWidth="1"/>
    <col min="2" max="2" width="89" customWidth="1"/>
  </cols>
  <sheetData>
    <row r="2" spans="1:5" ht="15.6" x14ac:dyDescent="0.3">
      <c r="B2" s="22" t="s">
        <v>22</v>
      </c>
    </row>
    <row r="3" spans="1:5" ht="15.6" x14ac:dyDescent="0.3">
      <c r="B3" s="22"/>
    </row>
    <row r="4" spans="1:5" x14ac:dyDescent="0.3">
      <c r="B4" s="13" t="s">
        <v>31</v>
      </c>
    </row>
    <row r="5" spans="1:5" x14ac:dyDescent="0.3">
      <c r="B5" s="13" t="s">
        <v>75</v>
      </c>
    </row>
    <row r="6" spans="1:5" x14ac:dyDescent="0.3">
      <c r="B6" s="13" t="s">
        <v>76</v>
      </c>
    </row>
    <row r="8" spans="1:5" x14ac:dyDescent="0.3">
      <c r="A8" s="43" t="s">
        <v>0</v>
      </c>
      <c r="B8" s="37" t="s">
        <v>1</v>
      </c>
      <c r="C8" s="45">
        <v>0.3</v>
      </c>
      <c r="D8" s="45">
        <v>0.6</v>
      </c>
      <c r="E8" s="45">
        <v>0.9</v>
      </c>
    </row>
    <row r="9" spans="1:5" x14ac:dyDescent="0.3">
      <c r="A9" s="4" t="s">
        <v>3</v>
      </c>
      <c r="B9" s="44" t="s">
        <v>25</v>
      </c>
      <c r="C9" s="7">
        <v>100</v>
      </c>
      <c r="D9" s="7"/>
      <c r="E9" s="7"/>
    </row>
    <row r="10" spans="1:5" x14ac:dyDescent="0.3">
      <c r="A10" s="1" t="s">
        <v>33</v>
      </c>
      <c r="B10" s="44" t="s">
        <v>34</v>
      </c>
      <c r="C10" s="7">
        <v>50</v>
      </c>
      <c r="D10" s="7">
        <v>50</v>
      </c>
      <c r="E10" s="7"/>
    </row>
    <row r="11" spans="1:5" x14ac:dyDescent="0.3">
      <c r="A11" s="1" t="s">
        <v>36</v>
      </c>
      <c r="B11" s="44" t="s">
        <v>37</v>
      </c>
      <c r="C11" s="7">
        <v>50</v>
      </c>
      <c r="D11" s="7">
        <v>50</v>
      </c>
      <c r="E11" s="7"/>
    </row>
    <row r="12" spans="1:5" x14ac:dyDescent="0.3">
      <c r="A12" s="1" t="s">
        <v>45</v>
      </c>
      <c r="B12" s="44" t="s">
        <v>48</v>
      </c>
      <c r="C12" s="7">
        <v>25</v>
      </c>
      <c r="D12" s="7">
        <v>25</v>
      </c>
      <c r="E12" s="7">
        <v>25</v>
      </c>
    </row>
    <row r="17" spans="2:2" x14ac:dyDescent="0.3">
      <c r="B17" s="8" t="s">
        <v>19</v>
      </c>
    </row>
    <row r="18" spans="2:2" x14ac:dyDescent="0.3">
      <c r="B18" s="21" t="s">
        <v>20</v>
      </c>
    </row>
    <row r="19" spans="2:2" x14ac:dyDescent="0.3">
      <c r="B19" s="21" t="s">
        <v>21</v>
      </c>
    </row>
    <row r="20" spans="2:2" x14ac:dyDescent="0.3">
      <c r="B20" s="21"/>
    </row>
    <row r="21" spans="2:2" x14ac:dyDescent="0.3">
      <c r="B21" s="5"/>
    </row>
    <row r="22" spans="2:2" x14ac:dyDescent="0.3">
      <c r="B22" s="20" t="s">
        <v>74</v>
      </c>
    </row>
  </sheetData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D0ADF-2ABF-4A1E-8703-3719B5808D40}">
  <sheetPr>
    <pageSetUpPr fitToPage="1"/>
  </sheetPr>
  <dimension ref="A1:M202"/>
  <sheetViews>
    <sheetView view="pageBreakPreview" topLeftCell="A16" zoomScale="85" zoomScaleNormal="80" zoomScaleSheetLayoutView="85" workbookViewId="0">
      <selection activeCell="L10" sqref="L10"/>
    </sheetView>
  </sheetViews>
  <sheetFormatPr defaultRowHeight="14.4" x14ac:dyDescent="0.3"/>
  <cols>
    <col min="2" max="2" width="132.5546875" customWidth="1"/>
    <col min="3" max="3" width="8.6640625" customWidth="1"/>
    <col min="4" max="4" width="9.5546875" customWidth="1"/>
    <col min="5" max="5" width="10.44140625" customWidth="1"/>
    <col min="6" max="6" width="12.33203125" customWidth="1"/>
    <col min="7" max="7" width="15.44140625" customWidth="1"/>
    <col min="8" max="8" width="14.6640625" customWidth="1"/>
    <col min="9" max="9" width="13.109375" style="2" customWidth="1"/>
    <col min="10" max="10" width="13.109375" customWidth="1"/>
    <col min="11" max="11" width="15.33203125" customWidth="1"/>
    <col min="12" max="12" width="12.6640625" customWidth="1"/>
    <col min="13" max="13" width="13.44140625" customWidth="1"/>
  </cols>
  <sheetData>
    <row r="1" spans="1:13" x14ac:dyDescent="0.3"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3" x14ac:dyDescent="0.3">
      <c r="B2" s="12"/>
      <c r="C2" s="12"/>
      <c r="D2" s="12"/>
      <c r="E2" s="12"/>
      <c r="F2" s="12"/>
      <c r="G2" s="12"/>
      <c r="H2" s="12"/>
      <c r="I2" s="12"/>
      <c r="J2" s="5"/>
      <c r="K2" s="5"/>
    </row>
    <row r="3" spans="1:13" ht="15.6" x14ac:dyDescent="0.3">
      <c r="B3" s="22"/>
      <c r="C3" s="14"/>
      <c r="D3" s="14"/>
      <c r="E3" s="15"/>
      <c r="F3" s="14"/>
      <c r="G3" s="14"/>
      <c r="H3" s="16"/>
      <c r="I3" s="16"/>
      <c r="J3" s="5"/>
      <c r="K3" s="5"/>
    </row>
    <row r="4" spans="1:13" ht="15.6" x14ac:dyDescent="0.3">
      <c r="A4" s="5"/>
      <c r="B4" s="22" t="s">
        <v>12</v>
      </c>
      <c r="C4" s="14"/>
      <c r="D4" s="14"/>
      <c r="E4" s="15"/>
      <c r="F4" s="14"/>
      <c r="G4" s="14"/>
      <c r="H4" s="16"/>
      <c r="I4" s="16"/>
      <c r="J4" s="5"/>
      <c r="K4" s="5"/>
    </row>
    <row r="5" spans="1:13" ht="15.6" x14ac:dyDescent="0.3">
      <c r="A5" s="5"/>
      <c r="B5" s="22" t="s">
        <v>30</v>
      </c>
      <c r="C5" s="14"/>
      <c r="D5" s="14"/>
      <c r="E5" s="14"/>
      <c r="F5" s="14"/>
      <c r="G5" s="14"/>
      <c r="H5" s="17"/>
      <c r="I5" s="17"/>
      <c r="J5" s="5"/>
      <c r="K5" s="5"/>
    </row>
    <row r="6" spans="1:13" x14ac:dyDescent="0.3">
      <c r="A6" s="5"/>
      <c r="B6" s="13" t="s">
        <v>31</v>
      </c>
      <c r="C6" s="14"/>
      <c r="D6" s="14"/>
      <c r="E6" s="18"/>
      <c r="F6" s="18"/>
      <c r="G6" s="18"/>
      <c r="H6" s="18"/>
      <c r="I6" s="18"/>
      <c r="J6" s="5"/>
      <c r="K6" s="5"/>
    </row>
    <row r="7" spans="1:13" x14ac:dyDescent="0.3">
      <c r="A7" s="5"/>
      <c r="B7" s="13" t="s">
        <v>57</v>
      </c>
      <c r="C7" s="14"/>
      <c r="D7" s="14"/>
      <c r="E7" s="18"/>
      <c r="F7" s="18"/>
      <c r="G7" s="18"/>
      <c r="H7" s="18"/>
      <c r="I7" s="18"/>
      <c r="J7" s="5"/>
      <c r="K7" s="5"/>
    </row>
    <row r="8" spans="1:13" x14ac:dyDescent="0.3">
      <c r="A8" s="5"/>
      <c r="B8" s="13" t="s">
        <v>70</v>
      </c>
      <c r="C8" s="14"/>
      <c r="D8" s="14"/>
      <c r="E8" s="18"/>
      <c r="F8" s="18"/>
      <c r="G8" s="18"/>
      <c r="H8" s="18"/>
      <c r="I8" s="18"/>
      <c r="J8" s="5"/>
      <c r="K8" s="5"/>
    </row>
    <row r="9" spans="1:13" x14ac:dyDescent="0.3">
      <c r="A9" s="3"/>
      <c r="B9" s="38"/>
      <c r="C9" s="39"/>
      <c r="D9" s="39"/>
      <c r="E9" s="68" t="s">
        <v>28</v>
      </c>
      <c r="F9" s="68"/>
      <c r="G9" s="68"/>
      <c r="H9" s="68" t="s">
        <v>29</v>
      </c>
      <c r="I9" s="68"/>
      <c r="J9" s="68"/>
      <c r="K9" s="3"/>
    </row>
    <row r="10" spans="1:13" ht="27" x14ac:dyDescent="0.3">
      <c r="A10" s="34" t="s">
        <v>26</v>
      </c>
      <c r="B10" s="66" t="s">
        <v>1</v>
      </c>
      <c r="C10" s="37" t="s">
        <v>9</v>
      </c>
      <c r="D10" s="40" t="s">
        <v>11</v>
      </c>
      <c r="E10" s="37" t="s">
        <v>14</v>
      </c>
      <c r="F10" s="32" t="s">
        <v>15</v>
      </c>
      <c r="G10" s="35" t="s">
        <v>27</v>
      </c>
      <c r="H10" s="37" t="s">
        <v>17</v>
      </c>
      <c r="I10" s="37" t="s">
        <v>18</v>
      </c>
      <c r="J10" s="19" t="s">
        <v>16</v>
      </c>
      <c r="K10" s="31" t="s">
        <v>2</v>
      </c>
    </row>
    <row r="11" spans="1:13" ht="15.6" x14ac:dyDescent="0.3">
      <c r="A11" s="46" t="s">
        <v>3</v>
      </c>
      <c r="B11" s="47" t="s">
        <v>25</v>
      </c>
      <c r="C11" s="48"/>
      <c r="D11" s="48"/>
      <c r="E11" s="49"/>
      <c r="F11" s="49"/>
      <c r="G11" s="49"/>
      <c r="H11" s="58">
        <f>SUM(H12:H15)</f>
        <v>881.3</v>
      </c>
      <c r="I11" s="58">
        <f>SUM(I12:I15)</f>
        <v>3012.58</v>
      </c>
      <c r="J11" s="58">
        <f>SUM(J12:J15)</f>
        <v>3893.88</v>
      </c>
      <c r="K11" s="61" t="s">
        <v>13</v>
      </c>
      <c r="L11" s="69">
        <f>SUM(H11:I11)</f>
        <v>3893.88</v>
      </c>
    </row>
    <row r="12" spans="1:13" x14ac:dyDescent="0.3">
      <c r="A12" s="64" t="s">
        <v>4</v>
      </c>
      <c r="B12" s="30" t="s">
        <v>42</v>
      </c>
      <c r="C12" s="63" t="s">
        <v>10</v>
      </c>
      <c r="D12" s="6">
        <v>480</v>
      </c>
      <c r="E12" s="9">
        <v>0.53</v>
      </c>
      <c r="F12" s="36">
        <v>2.0699999999999998</v>
      </c>
      <c r="G12" s="23">
        <f>E12+F12</f>
        <v>2.5999999999999996</v>
      </c>
      <c r="H12" s="11">
        <f t="shared" ref="H12:H19" si="0">TRUNC((E12*D12)*1.2035,2)</f>
        <v>306.17</v>
      </c>
      <c r="I12" s="11">
        <f t="shared" ref="I12:I19" si="1">TRUNC((F12*D12)*1.2035,2)</f>
        <v>1195.79</v>
      </c>
      <c r="J12" s="11">
        <f t="shared" ref="J12:J19" si="2">TRUNC((H12+I12),2)</f>
        <v>1501.96</v>
      </c>
      <c r="K12" s="28">
        <v>97647</v>
      </c>
      <c r="L12" s="67">
        <f>G12*1.2035</f>
        <v>3.1290999999999998</v>
      </c>
      <c r="M12" s="67">
        <f>TRUNC(L12*D12,2)</f>
        <v>1501.96</v>
      </c>
    </row>
    <row r="13" spans="1:13" x14ac:dyDescent="0.3">
      <c r="A13" s="62" t="s">
        <v>7</v>
      </c>
      <c r="B13" s="30" t="s">
        <v>69</v>
      </c>
      <c r="C13" s="63" t="s">
        <v>23</v>
      </c>
      <c r="D13" s="65">
        <v>30</v>
      </c>
      <c r="E13" s="9">
        <v>7.42</v>
      </c>
      <c r="F13" s="36">
        <v>13.32</v>
      </c>
      <c r="G13" s="23">
        <f t="shared" ref="G13:G28" si="3">E13+F13</f>
        <v>20.740000000000002</v>
      </c>
      <c r="H13" s="11">
        <f t="shared" si="0"/>
        <v>267.89</v>
      </c>
      <c r="I13" s="11">
        <f t="shared" si="1"/>
        <v>480.91</v>
      </c>
      <c r="J13" s="11">
        <f t="shared" si="2"/>
        <v>748.8</v>
      </c>
      <c r="K13" s="28">
        <v>72897</v>
      </c>
      <c r="L13" s="67">
        <f t="shared" ref="L13:L27" si="4">G13*1.2035</f>
        <v>24.960590000000003</v>
      </c>
      <c r="M13" s="67">
        <f t="shared" ref="M13:M27" si="5">TRUNC(L13*D13,2)</f>
        <v>748.81</v>
      </c>
    </row>
    <row r="14" spans="1:13" x14ac:dyDescent="0.3">
      <c r="A14" s="62" t="s">
        <v>8</v>
      </c>
      <c r="B14" s="30" t="s">
        <v>44</v>
      </c>
      <c r="C14" s="63" t="s">
        <v>10</v>
      </c>
      <c r="D14" s="65">
        <v>370</v>
      </c>
      <c r="E14" s="9">
        <v>0.46</v>
      </c>
      <c r="F14" s="36">
        <v>1.91</v>
      </c>
      <c r="G14" s="23">
        <f t="shared" si="3"/>
        <v>2.37</v>
      </c>
      <c r="H14" s="11">
        <f t="shared" si="0"/>
        <v>204.83</v>
      </c>
      <c r="I14" s="11">
        <f t="shared" si="1"/>
        <v>850.51</v>
      </c>
      <c r="J14" s="11">
        <f t="shared" si="2"/>
        <v>1055.3399999999999</v>
      </c>
      <c r="K14" s="28">
        <v>97642</v>
      </c>
      <c r="L14" s="67">
        <f t="shared" si="4"/>
        <v>2.8522950000000002</v>
      </c>
      <c r="M14" s="67">
        <f t="shared" si="5"/>
        <v>1055.3399999999999</v>
      </c>
    </row>
    <row r="15" spans="1:13" x14ac:dyDescent="0.3">
      <c r="A15" s="62" t="s">
        <v>5</v>
      </c>
      <c r="B15" s="30" t="s">
        <v>43</v>
      </c>
      <c r="C15" s="63" t="s">
        <v>10</v>
      </c>
      <c r="D15" s="65">
        <v>370</v>
      </c>
      <c r="E15" s="9">
        <v>0.23</v>
      </c>
      <c r="F15" s="36">
        <v>1.0900000000000001</v>
      </c>
      <c r="G15" s="23">
        <f t="shared" si="3"/>
        <v>1.32</v>
      </c>
      <c r="H15" s="11">
        <f t="shared" si="0"/>
        <v>102.41</v>
      </c>
      <c r="I15" s="11">
        <f t="shared" si="1"/>
        <v>485.37</v>
      </c>
      <c r="J15" s="11">
        <f t="shared" si="2"/>
        <v>587.78</v>
      </c>
      <c r="K15" s="28">
        <v>97640</v>
      </c>
      <c r="L15" s="67">
        <f t="shared" si="4"/>
        <v>1.5886200000000001</v>
      </c>
      <c r="M15" s="67">
        <f t="shared" si="5"/>
        <v>587.78</v>
      </c>
    </row>
    <row r="16" spans="1:13" ht="15.6" x14ac:dyDescent="0.3">
      <c r="A16" s="46" t="s">
        <v>33</v>
      </c>
      <c r="B16" s="47" t="s">
        <v>34</v>
      </c>
      <c r="C16" s="50"/>
      <c r="D16" s="51"/>
      <c r="E16" s="52"/>
      <c r="F16" s="53"/>
      <c r="G16" s="54"/>
      <c r="H16" s="58">
        <f>SUM(H17:H19)</f>
        <v>19064.689999999999</v>
      </c>
      <c r="I16" s="58">
        <f>SUM(I17:I19)</f>
        <v>2476.9900000000002</v>
      </c>
      <c r="J16" s="58">
        <f>SUM(J17:J19)</f>
        <v>21541.679999999997</v>
      </c>
      <c r="K16" s="61" t="s">
        <v>13</v>
      </c>
      <c r="L16" s="67">
        <f>SUM(H16:I16)</f>
        <v>21541.68</v>
      </c>
      <c r="M16" s="67"/>
    </row>
    <row r="17" spans="1:13" x14ac:dyDescent="0.3">
      <c r="A17" s="2" t="s">
        <v>24</v>
      </c>
      <c r="B17" s="30" t="s">
        <v>35</v>
      </c>
      <c r="C17" s="10" t="s">
        <v>10</v>
      </c>
      <c r="D17" s="6">
        <v>480</v>
      </c>
      <c r="E17" s="9">
        <v>28.49</v>
      </c>
      <c r="F17" s="36">
        <v>3.96</v>
      </c>
      <c r="G17" s="23">
        <f t="shared" si="3"/>
        <v>32.449999999999996</v>
      </c>
      <c r="H17" s="11">
        <f t="shared" si="0"/>
        <v>16458.099999999999</v>
      </c>
      <c r="I17" s="11">
        <f t="shared" si="1"/>
        <v>2287.61</v>
      </c>
      <c r="J17" s="11">
        <f t="shared" si="2"/>
        <v>18745.71</v>
      </c>
      <c r="K17" s="28">
        <v>94207</v>
      </c>
      <c r="L17" s="67">
        <f t="shared" si="4"/>
        <v>39.053574999999995</v>
      </c>
      <c r="M17" s="67">
        <f t="shared" si="5"/>
        <v>18745.71</v>
      </c>
    </row>
    <row r="18" spans="1:13" x14ac:dyDescent="0.3">
      <c r="A18" s="2" t="s">
        <v>58</v>
      </c>
      <c r="B18" s="30" t="s">
        <v>38</v>
      </c>
      <c r="C18" s="10" t="s">
        <v>32</v>
      </c>
      <c r="D18" s="6">
        <v>51</v>
      </c>
      <c r="E18" s="9">
        <v>37.35</v>
      </c>
      <c r="F18" s="36">
        <v>1.96</v>
      </c>
      <c r="G18" s="23">
        <f t="shared" si="3"/>
        <v>39.31</v>
      </c>
      <c r="H18" s="11">
        <f t="shared" si="0"/>
        <v>2292.48</v>
      </c>
      <c r="I18" s="11">
        <f t="shared" si="1"/>
        <v>120.3</v>
      </c>
      <c r="J18" s="11">
        <f t="shared" si="2"/>
        <v>2412.7800000000002</v>
      </c>
      <c r="K18" s="28">
        <v>94223</v>
      </c>
      <c r="L18" s="67">
        <f t="shared" si="4"/>
        <v>47.309585000000006</v>
      </c>
      <c r="M18" s="67">
        <f t="shared" si="5"/>
        <v>2412.7800000000002</v>
      </c>
    </row>
    <row r="19" spans="1:13" x14ac:dyDescent="0.3">
      <c r="A19" s="2" t="s">
        <v>71</v>
      </c>
      <c r="B19" s="30" t="s">
        <v>72</v>
      </c>
      <c r="C19" s="10" t="s">
        <v>10</v>
      </c>
      <c r="D19" s="6">
        <v>20</v>
      </c>
      <c r="E19" s="9">
        <v>13.05</v>
      </c>
      <c r="F19" s="36">
        <v>2.87</v>
      </c>
      <c r="G19" s="23">
        <f t="shared" si="3"/>
        <v>15.920000000000002</v>
      </c>
      <c r="H19" s="11">
        <f t="shared" si="0"/>
        <v>314.11</v>
      </c>
      <c r="I19" s="11">
        <f t="shared" si="1"/>
        <v>69.08</v>
      </c>
      <c r="J19" s="11">
        <f t="shared" si="2"/>
        <v>383.19</v>
      </c>
      <c r="K19" s="28">
        <v>92543</v>
      </c>
      <c r="L19" s="67">
        <f>(E19+F19)*1.2035</f>
        <v>19.159720000000004</v>
      </c>
      <c r="M19" s="67">
        <f t="shared" si="5"/>
        <v>383.19</v>
      </c>
    </row>
    <row r="20" spans="1:13" ht="15.6" x14ac:dyDescent="0.3">
      <c r="A20" s="46" t="s">
        <v>36</v>
      </c>
      <c r="B20" s="47" t="s">
        <v>37</v>
      </c>
      <c r="C20" s="50"/>
      <c r="D20" s="51"/>
      <c r="E20" s="52"/>
      <c r="F20" s="53"/>
      <c r="G20" s="54"/>
      <c r="H20" s="58">
        <f>SUM(H21:H22)</f>
        <v>11833.04</v>
      </c>
      <c r="I20" s="58">
        <f>SUM(I21:I22)</f>
        <v>9856.77</v>
      </c>
      <c r="J20" s="58">
        <f>SUM(J21:J22)</f>
        <v>21689.809999999998</v>
      </c>
      <c r="K20" s="61" t="s">
        <v>13</v>
      </c>
      <c r="L20" s="67">
        <f>SUM(H20:I20)</f>
        <v>21689.81</v>
      </c>
      <c r="M20" s="67"/>
    </row>
    <row r="21" spans="1:13" x14ac:dyDescent="0.3">
      <c r="A21" s="2" t="s">
        <v>39</v>
      </c>
      <c r="B21" s="30" t="s">
        <v>65</v>
      </c>
      <c r="C21" s="10" t="s">
        <v>10</v>
      </c>
      <c r="D21" s="6">
        <v>370</v>
      </c>
      <c r="E21" s="9">
        <v>21.96</v>
      </c>
      <c r="F21" s="36">
        <v>20.23</v>
      </c>
      <c r="G21" s="23">
        <f t="shared" si="3"/>
        <v>42.19</v>
      </c>
      <c r="H21" s="11">
        <f>TRUNC((E21*D21)*1.2035,2)</f>
        <v>9778.67</v>
      </c>
      <c r="I21" s="11">
        <f>TRUNC((F21*D21)*1.2035,2)</f>
        <v>9008.31</v>
      </c>
      <c r="J21" s="11">
        <f>TRUNC((H21+I21),2)</f>
        <v>18786.98</v>
      </c>
      <c r="K21" s="28" t="s">
        <v>61</v>
      </c>
      <c r="L21" s="67">
        <f t="shared" si="4"/>
        <v>50.775664999999996</v>
      </c>
      <c r="M21" s="67">
        <f t="shared" si="5"/>
        <v>18786.990000000002</v>
      </c>
    </row>
    <row r="22" spans="1:13" x14ac:dyDescent="0.3">
      <c r="A22" s="2" t="s">
        <v>40</v>
      </c>
      <c r="B22" s="30" t="s">
        <v>41</v>
      </c>
      <c r="C22" s="10" t="s">
        <v>32</v>
      </c>
      <c r="D22" s="6">
        <v>300</v>
      </c>
      <c r="E22" s="9">
        <v>5.69</v>
      </c>
      <c r="F22" s="36">
        <v>2.35</v>
      </c>
      <c r="G22" s="23">
        <f t="shared" si="3"/>
        <v>8.0400000000000009</v>
      </c>
      <c r="H22" s="11">
        <f>TRUNC((E22*D22)*1.2035,2)</f>
        <v>2054.37</v>
      </c>
      <c r="I22" s="11">
        <f>TRUNC((F22*D22)*1.2035,2)</f>
        <v>848.46</v>
      </c>
      <c r="J22" s="11">
        <f>TRUNC((H22+I22),2)</f>
        <v>2902.83</v>
      </c>
      <c r="K22" s="28">
        <v>96121</v>
      </c>
      <c r="L22" s="67">
        <f t="shared" si="4"/>
        <v>9.676140000000002</v>
      </c>
      <c r="M22" s="67">
        <f t="shared" si="5"/>
        <v>2902.84</v>
      </c>
    </row>
    <row r="23" spans="1:13" ht="15.6" x14ac:dyDescent="0.3">
      <c r="A23" s="46" t="s">
        <v>45</v>
      </c>
      <c r="B23" s="47" t="s">
        <v>48</v>
      </c>
      <c r="C23" s="50"/>
      <c r="D23" s="51"/>
      <c r="E23" s="52"/>
      <c r="F23" s="53"/>
      <c r="G23" s="54"/>
      <c r="H23" s="58">
        <f>SUM(H24:H27)</f>
        <v>19195.8</v>
      </c>
      <c r="I23" s="58">
        <f>SUM(I24:I27)</f>
        <v>10366.48</v>
      </c>
      <c r="J23" s="58">
        <f>SUM(J24:J27)</f>
        <v>29562.28</v>
      </c>
      <c r="K23" s="61" t="s">
        <v>13</v>
      </c>
      <c r="L23" s="67">
        <f>SUM(H23:I23)</f>
        <v>29562.28</v>
      </c>
      <c r="M23" s="67"/>
    </row>
    <row r="24" spans="1:13" x14ac:dyDescent="0.3">
      <c r="A24" s="2" t="s">
        <v>46</v>
      </c>
      <c r="B24" s="30" t="s">
        <v>47</v>
      </c>
      <c r="C24" s="10" t="s">
        <v>10</v>
      </c>
      <c r="D24" s="6">
        <v>724.51</v>
      </c>
      <c r="E24" s="9">
        <v>8.6300000000000008</v>
      </c>
      <c r="F24" s="36">
        <v>3.86</v>
      </c>
      <c r="G24" s="23">
        <f t="shared" si="3"/>
        <v>12.49</v>
      </c>
      <c r="H24" s="11">
        <f>TRUNC((E24*D24)*1.2035,2)</f>
        <v>7524.9</v>
      </c>
      <c r="I24" s="11">
        <f>TRUNC((F24*D24)*1.2035,2)</f>
        <v>3365.71</v>
      </c>
      <c r="J24" s="11">
        <f>TRUNC((H24+I24),2)</f>
        <v>10890.61</v>
      </c>
      <c r="K24" s="28">
        <v>88489</v>
      </c>
      <c r="L24" s="67">
        <f t="shared" si="4"/>
        <v>15.031715</v>
      </c>
      <c r="M24" s="67">
        <f t="shared" si="5"/>
        <v>10890.62</v>
      </c>
    </row>
    <row r="25" spans="1:13" x14ac:dyDescent="0.3">
      <c r="A25" s="2" t="s">
        <v>49</v>
      </c>
      <c r="B25" s="30" t="s">
        <v>50</v>
      </c>
      <c r="C25" s="10" t="s">
        <v>10</v>
      </c>
      <c r="D25" s="6">
        <v>872</v>
      </c>
      <c r="E25" s="9">
        <v>8.6300000000000008</v>
      </c>
      <c r="F25" s="36">
        <v>3.86</v>
      </c>
      <c r="G25" s="23">
        <f t="shared" si="3"/>
        <v>12.49</v>
      </c>
      <c r="H25" s="11">
        <f t="shared" ref="H25:H27" si="6">TRUNC((E25*D25)*1.2035,2)</f>
        <v>9056.77</v>
      </c>
      <c r="I25" s="11">
        <f t="shared" ref="I25:I27" si="7">TRUNC((F25*D25)*1.2035,2)</f>
        <v>4050.88</v>
      </c>
      <c r="J25" s="11">
        <f t="shared" ref="J25:J27" si="8">TRUNC((H25+I25),2)</f>
        <v>13107.65</v>
      </c>
      <c r="K25" s="28">
        <v>88489</v>
      </c>
      <c r="L25" s="67">
        <f t="shared" si="4"/>
        <v>15.031715</v>
      </c>
      <c r="M25" s="67">
        <f t="shared" si="5"/>
        <v>13107.65</v>
      </c>
    </row>
    <row r="26" spans="1:13" x14ac:dyDescent="0.3">
      <c r="A26" s="2" t="s">
        <v>51</v>
      </c>
      <c r="B26" s="30" t="s">
        <v>52</v>
      </c>
      <c r="C26" s="10" t="s">
        <v>10</v>
      </c>
      <c r="D26" s="6">
        <v>147</v>
      </c>
      <c r="E26" s="9">
        <v>7.62</v>
      </c>
      <c r="F26" s="36">
        <v>7.98</v>
      </c>
      <c r="G26" s="23">
        <f t="shared" si="3"/>
        <v>15.600000000000001</v>
      </c>
      <c r="H26" s="11">
        <f t="shared" si="6"/>
        <v>1348.08</v>
      </c>
      <c r="I26" s="11">
        <f t="shared" si="7"/>
        <v>1411.77</v>
      </c>
      <c r="J26" s="11">
        <f t="shared" si="8"/>
        <v>2759.85</v>
      </c>
      <c r="K26" s="28">
        <v>84659</v>
      </c>
      <c r="L26" s="67">
        <f t="shared" si="4"/>
        <v>18.774600000000003</v>
      </c>
      <c r="M26" s="67">
        <f t="shared" si="5"/>
        <v>2759.86</v>
      </c>
    </row>
    <row r="27" spans="1:13" x14ac:dyDescent="0.3">
      <c r="A27" s="2" t="s">
        <v>53</v>
      </c>
      <c r="B27" s="30" t="s">
        <v>54</v>
      </c>
      <c r="C27" s="10" t="s">
        <v>10</v>
      </c>
      <c r="D27" s="6">
        <v>89</v>
      </c>
      <c r="E27" s="9">
        <v>11.82</v>
      </c>
      <c r="F27" s="36">
        <v>14.36</v>
      </c>
      <c r="G27" s="23">
        <f t="shared" si="3"/>
        <v>26.18</v>
      </c>
      <c r="H27" s="11">
        <f t="shared" si="6"/>
        <v>1266.05</v>
      </c>
      <c r="I27" s="11">
        <f t="shared" si="7"/>
        <v>1538.12</v>
      </c>
      <c r="J27" s="11">
        <f t="shared" si="8"/>
        <v>2804.17</v>
      </c>
      <c r="K27" s="28" t="s">
        <v>55</v>
      </c>
      <c r="L27" s="67">
        <f t="shared" si="4"/>
        <v>31.507629999999999</v>
      </c>
      <c r="M27" s="67">
        <f t="shared" si="5"/>
        <v>2804.17</v>
      </c>
    </row>
    <row r="28" spans="1:13" ht="15.6" x14ac:dyDescent="0.3">
      <c r="A28" s="46" t="s">
        <v>56</v>
      </c>
      <c r="B28" s="55" t="s">
        <v>6</v>
      </c>
      <c r="C28" s="56"/>
      <c r="D28" s="56"/>
      <c r="E28" s="57"/>
      <c r="F28" s="57"/>
      <c r="G28" s="57"/>
      <c r="H28" s="59">
        <f>SUM(H11+H16+H20+H23)</f>
        <v>50974.83</v>
      </c>
      <c r="I28" s="59">
        <f>SUM(I11+I16+I20+I23)</f>
        <v>25712.82</v>
      </c>
      <c r="J28" s="59">
        <f>SUM(H28+I28)</f>
        <v>76687.649999999994</v>
      </c>
      <c r="K28" s="60"/>
      <c r="M28" s="67">
        <f>SUM(M12:M27)</f>
        <v>76687.7</v>
      </c>
    </row>
    <row r="29" spans="1:13" x14ac:dyDescent="0.3">
      <c r="A29" s="5"/>
      <c r="B29" s="8"/>
      <c r="C29" s="5"/>
      <c r="D29" s="5"/>
      <c r="E29" s="5"/>
      <c r="F29" s="5"/>
      <c r="G29" s="5"/>
      <c r="H29" s="24"/>
      <c r="I29" s="25"/>
      <c r="J29" s="26"/>
      <c r="K29" s="27"/>
    </row>
    <row r="30" spans="1:13" x14ac:dyDescent="0.3">
      <c r="A30" s="5"/>
      <c r="B30" s="8"/>
      <c r="C30" s="5"/>
      <c r="D30" s="5"/>
      <c r="E30" s="5"/>
      <c r="F30" s="5"/>
      <c r="G30" s="5"/>
      <c r="H30" s="24"/>
      <c r="I30" s="25"/>
      <c r="J30" s="26"/>
      <c r="K30" s="27"/>
    </row>
    <row r="31" spans="1:13" x14ac:dyDescent="0.3">
      <c r="A31" s="5"/>
      <c r="B31" s="8"/>
      <c r="C31" s="5"/>
      <c r="D31" s="5"/>
      <c r="E31" s="5"/>
      <c r="F31" s="5"/>
      <c r="G31" s="5"/>
      <c r="H31" s="24"/>
      <c r="I31" s="25"/>
      <c r="J31" s="26"/>
      <c r="K31" s="27"/>
    </row>
    <row r="32" spans="1:13" x14ac:dyDescent="0.3">
      <c r="A32" s="5"/>
      <c r="B32" s="8"/>
      <c r="C32" s="5"/>
      <c r="D32" s="5"/>
      <c r="E32" s="5"/>
      <c r="F32" s="5"/>
      <c r="G32" s="5"/>
      <c r="H32" s="24"/>
      <c r="I32" s="25"/>
      <c r="J32" s="26"/>
      <c r="K32" s="27"/>
    </row>
    <row r="33" spans="1:11" x14ac:dyDescent="0.3">
      <c r="A33" s="5"/>
      <c r="B33" s="8"/>
      <c r="C33" s="5"/>
      <c r="D33" s="5"/>
      <c r="E33" s="5"/>
      <c r="F33" s="5"/>
      <c r="G33" s="5"/>
      <c r="H33" s="24"/>
      <c r="I33" s="25"/>
      <c r="J33" s="26"/>
      <c r="K33" s="27"/>
    </row>
    <row r="34" spans="1:11" x14ac:dyDescent="0.3">
      <c r="A34" s="5"/>
      <c r="B34" s="8" t="s">
        <v>59</v>
      </c>
      <c r="C34" s="5"/>
      <c r="D34" s="5"/>
      <c r="E34" s="5"/>
      <c r="F34" s="5"/>
      <c r="G34" s="5"/>
      <c r="H34" s="24"/>
      <c r="I34" s="25"/>
      <c r="J34" s="26"/>
      <c r="K34" s="27"/>
    </row>
    <row r="35" spans="1:11" s="5" customFormat="1" x14ac:dyDescent="0.3">
      <c r="B35" s="41"/>
      <c r="C35" s="41"/>
      <c r="D35" s="41"/>
      <c r="E35" s="41"/>
      <c r="F35" s="41"/>
    </row>
    <row r="36" spans="1:11" s="5" customFormat="1" x14ac:dyDescent="0.3">
      <c r="B36" s="42" t="s">
        <v>63</v>
      </c>
      <c r="C36" s="41"/>
      <c r="D36" s="41"/>
      <c r="E36" s="41"/>
      <c r="F36" s="41"/>
    </row>
    <row r="37" spans="1:11" s="5" customFormat="1" x14ac:dyDescent="0.3">
      <c r="B37" s="42" t="s">
        <v>60</v>
      </c>
      <c r="C37" s="41"/>
      <c r="D37" s="41"/>
      <c r="E37" s="41"/>
      <c r="F37" s="41"/>
    </row>
    <row r="38" spans="1:11" s="5" customFormat="1" x14ac:dyDescent="0.3">
      <c r="B38" s="42" t="s">
        <v>68</v>
      </c>
      <c r="C38" s="41"/>
      <c r="D38" s="41"/>
      <c r="E38" s="41"/>
      <c r="F38" s="41"/>
    </row>
    <row r="39" spans="1:11" x14ac:dyDescent="0.3">
      <c r="A39" s="5"/>
      <c r="B39" s="42" t="s">
        <v>62</v>
      </c>
      <c r="C39" s="20"/>
      <c r="D39" s="20"/>
      <c r="E39" s="20"/>
      <c r="I39" s="5"/>
    </row>
    <row r="40" spans="1:11" x14ac:dyDescent="0.3">
      <c r="A40" s="5"/>
      <c r="B40" s="21"/>
      <c r="C40" s="20"/>
      <c r="D40" s="20"/>
      <c r="E40" s="20"/>
      <c r="I40" s="5"/>
    </row>
    <row r="41" spans="1:11" x14ac:dyDescent="0.3">
      <c r="A41" s="5"/>
      <c r="B41" s="21" t="s">
        <v>64</v>
      </c>
      <c r="C41" s="20"/>
      <c r="D41" s="20"/>
      <c r="E41" s="20"/>
      <c r="I41" s="5"/>
    </row>
    <row r="42" spans="1:11" x14ac:dyDescent="0.3">
      <c r="A42" s="5"/>
      <c r="B42" s="21" t="s">
        <v>66</v>
      </c>
      <c r="C42" s="20"/>
      <c r="D42" s="20"/>
      <c r="E42" s="20"/>
      <c r="I42" s="5"/>
    </row>
    <row r="43" spans="1:11" x14ac:dyDescent="0.3">
      <c r="A43" s="5"/>
      <c r="B43" s="21" t="s">
        <v>67</v>
      </c>
      <c r="C43" s="20"/>
      <c r="D43" s="20"/>
      <c r="E43" s="20"/>
      <c r="I43" s="5"/>
    </row>
    <row r="44" spans="1:11" x14ac:dyDescent="0.3">
      <c r="A44" s="5"/>
      <c r="B44" s="21"/>
      <c r="C44" s="20"/>
      <c r="D44" s="20"/>
      <c r="E44" s="20"/>
      <c r="I44" s="5"/>
    </row>
    <row r="45" spans="1:11" x14ac:dyDescent="0.3">
      <c r="A45" s="5"/>
      <c r="B45" s="21"/>
      <c r="C45" s="20"/>
      <c r="D45" s="20"/>
      <c r="E45" s="20"/>
      <c r="I45" s="5"/>
    </row>
    <row r="46" spans="1:11" x14ac:dyDescent="0.3">
      <c r="A46" s="5"/>
      <c r="B46" s="21"/>
      <c r="C46" s="20"/>
      <c r="D46" s="20"/>
      <c r="E46" s="20"/>
      <c r="I46" s="5"/>
    </row>
    <row r="47" spans="1:11" x14ac:dyDescent="0.3">
      <c r="A47" s="5"/>
      <c r="B47" s="21" t="s">
        <v>19</v>
      </c>
      <c r="C47" s="20"/>
      <c r="D47" s="20"/>
      <c r="E47" s="20"/>
      <c r="I47" s="5"/>
    </row>
    <row r="48" spans="1:11" x14ac:dyDescent="0.3">
      <c r="A48" s="5"/>
      <c r="B48" s="21" t="s">
        <v>20</v>
      </c>
      <c r="C48" s="20"/>
      <c r="D48" s="20"/>
      <c r="E48" s="20"/>
      <c r="I48" s="5"/>
    </row>
    <row r="49" spans="1:9" x14ac:dyDescent="0.3">
      <c r="A49" s="5"/>
      <c r="B49" s="21" t="s">
        <v>73</v>
      </c>
      <c r="C49" s="20"/>
      <c r="D49" s="20"/>
      <c r="E49" s="20"/>
      <c r="I49" s="5"/>
    </row>
    <row r="50" spans="1:9" x14ac:dyDescent="0.3">
      <c r="A50" s="5"/>
      <c r="B50" s="21"/>
      <c r="C50" s="20"/>
      <c r="D50" s="20"/>
      <c r="E50" s="20"/>
      <c r="I50" s="5"/>
    </row>
    <row r="51" spans="1:9" x14ac:dyDescent="0.3">
      <c r="A51" s="5"/>
      <c r="B51" s="21"/>
      <c r="C51" s="20"/>
      <c r="D51" s="20"/>
      <c r="E51" s="20"/>
      <c r="I51" s="5"/>
    </row>
    <row r="52" spans="1:9" x14ac:dyDescent="0.3">
      <c r="A52" s="5"/>
      <c r="B52" s="20" t="s">
        <v>74</v>
      </c>
      <c r="C52" s="20"/>
      <c r="D52" s="20"/>
      <c r="E52" s="20"/>
      <c r="I52" s="5"/>
    </row>
    <row r="53" spans="1:9" x14ac:dyDescent="0.3">
      <c r="A53" s="5"/>
      <c r="B53" s="21"/>
      <c r="C53" s="20"/>
      <c r="D53" s="20"/>
      <c r="E53" s="20"/>
      <c r="I53" s="5"/>
    </row>
    <row r="54" spans="1:9" x14ac:dyDescent="0.3">
      <c r="I54" s="5"/>
    </row>
    <row r="55" spans="1:9" x14ac:dyDescent="0.3">
      <c r="I55" s="5"/>
    </row>
    <row r="56" spans="1:9" x14ac:dyDescent="0.3">
      <c r="I56" s="5"/>
    </row>
    <row r="57" spans="1:9" x14ac:dyDescent="0.3">
      <c r="I57" s="5"/>
    </row>
    <row r="58" spans="1:9" x14ac:dyDescent="0.3">
      <c r="I58" s="5"/>
    </row>
    <row r="59" spans="1:9" x14ac:dyDescent="0.3">
      <c r="I59" s="5"/>
    </row>
    <row r="60" spans="1:9" x14ac:dyDescent="0.3">
      <c r="I60" s="5"/>
    </row>
    <row r="61" spans="1:9" x14ac:dyDescent="0.3">
      <c r="I61" s="5"/>
    </row>
    <row r="62" spans="1:9" x14ac:dyDescent="0.3">
      <c r="I62" s="5"/>
    </row>
    <row r="63" spans="1:9" x14ac:dyDescent="0.3">
      <c r="I63" s="5"/>
    </row>
    <row r="64" spans="1:9" x14ac:dyDescent="0.3">
      <c r="I64" s="5"/>
    </row>
    <row r="65" spans="9:9" x14ac:dyDescent="0.3">
      <c r="I65" s="5"/>
    </row>
    <row r="66" spans="9:9" x14ac:dyDescent="0.3">
      <c r="I66" s="5"/>
    </row>
    <row r="67" spans="9:9" x14ac:dyDescent="0.3">
      <c r="I67" s="5"/>
    </row>
    <row r="68" spans="9:9" x14ac:dyDescent="0.3">
      <c r="I68" s="5"/>
    </row>
    <row r="69" spans="9:9" x14ac:dyDescent="0.3">
      <c r="I69" s="5"/>
    </row>
    <row r="70" spans="9:9" x14ac:dyDescent="0.3">
      <c r="I70" s="5"/>
    </row>
    <row r="71" spans="9:9" x14ac:dyDescent="0.3">
      <c r="I71" s="5"/>
    </row>
    <row r="72" spans="9:9" x14ac:dyDescent="0.3">
      <c r="I72" s="5"/>
    </row>
    <row r="73" spans="9:9" x14ac:dyDescent="0.3">
      <c r="I73" s="5"/>
    </row>
    <row r="74" spans="9:9" x14ac:dyDescent="0.3">
      <c r="I74" s="5"/>
    </row>
    <row r="75" spans="9:9" x14ac:dyDescent="0.3">
      <c r="I75" s="5"/>
    </row>
    <row r="76" spans="9:9" x14ac:dyDescent="0.3">
      <c r="I76" s="5"/>
    </row>
    <row r="77" spans="9:9" x14ac:dyDescent="0.3">
      <c r="I77" s="5"/>
    </row>
    <row r="78" spans="9:9" x14ac:dyDescent="0.3">
      <c r="I78" s="5"/>
    </row>
    <row r="79" spans="9:9" x14ac:dyDescent="0.3">
      <c r="I79" s="5"/>
    </row>
    <row r="80" spans="9:9" x14ac:dyDescent="0.3">
      <c r="I80" s="5"/>
    </row>
    <row r="81" spans="9:9" x14ac:dyDescent="0.3">
      <c r="I81" s="5"/>
    </row>
    <row r="82" spans="9:9" x14ac:dyDescent="0.3">
      <c r="I82" s="5"/>
    </row>
    <row r="83" spans="9:9" x14ac:dyDescent="0.3">
      <c r="I83" s="5"/>
    </row>
    <row r="84" spans="9:9" x14ac:dyDescent="0.3">
      <c r="I84" s="5"/>
    </row>
    <row r="85" spans="9:9" x14ac:dyDescent="0.3">
      <c r="I85" s="5"/>
    </row>
    <row r="86" spans="9:9" x14ac:dyDescent="0.3">
      <c r="I86" s="5"/>
    </row>
    <row r="87" spans="9:9" x14ac:dyDescent="0.3">
      <c r="I87" s="5"/>
    </row>
    <row r="88" spans="9:9" x14ac:dyDescent="0.3">
      <c r="I88" s="5"/>
    </row>
    <row r="89" spans="9:9" x14ac:dyDescent="0.3">
      <c r="I89" s="5"/>
    </row>
    <row r="90" spans="9:9" x14ac:dyDescent="0.3">
      <c r="I90" s="5"/>
    </row>
    <row r="91" spans="9:9" x14ac:dyDescent="0.3">
      <c r="I91" s="5"/>
    </row>
    <row r="92" spans="9:9" x14ac:dyDescent="0.3">
      <c r="I92" s="5"/>
    </row>
    <row r="93" spans="9:9" x14ac:dyDescent="0.3">
      <c r="I93" s="5"/>
    </row>
    <row r="94" spans="9:9" x14ac:dyDescent="0.3">
      <c r="I94" s="5"/>
    </row>
    <row r="95" spans="9:9" x14ac:dyDescent="0.3">
      <c r="I95" s="5"/>
    </row>
    <row r="96" spans="9:9" x14ac:dyDescent="0.3">
      <c r="I96" s="5"/>
    </row>
    <row r="97" spans="9:9" x14ac:dyDescent="0.3">
      <c r="I97" s="5"/>
    </row>
    <row r="98" spans="9:9" x14ac:dyDescent="0.3">
      <c r="I98" s="5"/>
    </row>
    <row r="99" spans="9:9" x14ac:dyDescent="0.3">
      <c r="I99" s="5"/>
    </row>
    <row r="100" spans="9:9" x14ac:dyDescent="0.3">
      <c r="I100" s="5"/>
    </row>
    <row r="101" spans="9:9" x14ac:dyDescent="0.3">
      <c r="I101" s="5"/>
    </row>
    <row r="102" spans="9:9" x14ac:dyDescent="0.3">
      <c r="I102" s="5"/>
    </row>
    <row r="103" spans="9:9" x14ac:dyDescent="0.3">
      <c r="I103" s="5"/>
    </row>
    <row r="104" spans="9:9" x14ac:dyDescent="0.3">
      <c r="I104" s="5"/>
    </row>
    <row r="105" spans="9:9" x14ac:dyDescent="0.3">
      <c r="I105" s="5"/>
    </row>
    <row r="106" spans="9:9" x14ac:dyDescent="0.3">
      <c r="I106" s="5"/>
    </row>
    <row r="107" spans="9:9" x14ac:dyDescent="0.3">
      <c r="I107" s="5"/>
    </row>
    <row r="108" spans="9:9" x14ac:dyDescent="0.3">
      <c r="I108" s="5"/>
    </row>
    <row r="109" spans="9:9" x14ac:dyDescent="0.3">
      <c r="I109" s="5"/>
    </row>
    <row r="110" spans="9:9" x14ac:dyDescent="0.3">
      <c r="I110" s="5"/>
    </row>
    <row r="111" spans="9:9" x14ac:dyDescent="0.3">
      <c r="I111" s="5"/>
    </row>
    <row r="112" spans="9:9" x14ac:dyDescent="0.3">
      <c r="I112" s="5"/>
    </row>
    <row r="113" spans="9:9" x14ac:dyDescent="0.3">
      <c r="I113" s="5"/>
    </row>
    <row r="114" spans="9:9" x14ac:dyDescent="0.3">
      <c r="I114" s="5"/>
    </row>
    <row r="115" spans="9:9" x14ac:dyDescent="0.3">
      <c r="I115" s="5"/>
    </row>
    <row r="116" spans="9:9" x14ac:dyDescent="0.3">
      <c r="I116" s="5"/>
    </row>
    <row r="117" spans="9:9" x14ac:dyDescent="0.3">
      <c r="I117" s="5"/>
    </row>
    <row r="118" spans="9:9" x14ac:dyDescent="0.3">
      <c r="I118" s="5"/>
    </row>
    <row r="119" spans="9:9" x14ac:dyDescent="0.3">
      <c r="I119" s="5"/>
    </row>
    <row r="120" spans="9:9" x14ac:dyDescent="0.3">
      <c r="I120" s="5"/>
    </row>
    <row r="121" spans="9:9" x14ac:dyDescent="0.3">
      <c r="I121" s="5"/>
    </row>
    <row r="122" spans="9:9" x14ac:dyDescent="0.3">
      <c r="I122" s="5"/>
    </row>
    <row r="123" spans="9:9" x14ac:dyDescent="0.3">
      <c r="I123" s="5"/>
    </row>
    <row r="124" spans="9:9" x14ac:dyDescent="0.3">
      <c r="I124" s="5"/>
    </row>
    <row r="125" spans="9:9" x14ac:dyDescent="0.3">
      <c r="I125" s="5"/>
    </row>
    <row r="126" spans="9:9" x14ac:dyDescent="0.3">
      <c r="I126" s="5"/>
    </row>
    <row r="127" spans="9:9" x14ac:dyDescent="0.3">
      <c r="I127" s="5"/>
    </row>
    <row r="128" spans="9:9" x14ac:dyDescent="0.3">
      <c r="I128" s="5"/>
    </row>
    <row r="129" spans="9:9" x14ac:dyDescent="0.3">
      <c r="I129" s="5"/>
    </row>
    <row r="130" spans="9:9" x14ac:dyDescent="0.3">
      <c r="I130" s="5"/>
    </row>
    <row r="131" spans="9:9" x14ac:dyDescent="0.3">
      <c r="I131" s="5"/>
    </row>
    <row r="132" spans="9:9" x14ac:dyDescent="0.3">
      <c r="I132" s="5"/>
    </row>
    <row r="133" spans="9:9" x14ac:dyDescent="0.3">
      <c r="I133" s="5"/>
    </row>
    <row r="134" spans="9:9" x14ac:dyDescent="0.3">
      <c r="I134" s="5"/>
    </row>
    <row r="135" spans="9:9" x14ac:dyDescent="0.3">
      <c r="I135" s="5"/>
    </row>
    <row r="136" spans="9:9" x14ac:dyDescent="0.3">
      <c r="I136" s="5"/>
    </row>
    <row r="137" spans="9:9" x14ac:dyDescent="0.3">
      <c r="I137" s="5"/>
    </row>
    <row r="138" spans="9:9" x14ac:dyDescent="0.3">
      <c r="I138" s="5"/>
    </row>
    <row r="139" spans="9:9" x14ac:dyDescent="0.3">
      <c r="I139" s="5"/>
    </row>
    <row r="140" spans="9:9" x14ac:dyDescent="0.3">
      <c r="I140" s="5"/>
    </row>
    <row r="141" spans="9:9" x14ac:dyDescent="0.3">
      <c r="I141" s="5"/>
    </row>
    <row r="142" spans="9:9" x14ac:dyDescent="0.3">
      <c r="I142" s="5"/>
    </row>
    <row r="143" spans="9:9" x14ac:dyDescent="0.3">
      <c r="I143" s="5"/>
    </row>
    <row r="144" spans="9:9" x14ac:dyDescent="0.3">
      <c r="I144" s="5"/>
    </row>
    <row r="145" spans="9:9" x14ac:dyDescent="0.3">
      <c r="I145" s="5"/>
    </row>
    <row r="146" spans="9:9" x14ac:dyDescent="0.3">
      <c r="I146" s="5"/>
    </row>
    <row r="147" spans="9:9" x14ac:dyDescent="0.3">
      <c r="I147" s="5"/>
    </row>
    <row r="148" spans="9:9" x14ac:dyDescent="0.3">
      <c r="I148" s="5"/>
    </row>
    <row r="149" spans="9:9" x14ac:dyDescent="0.3">
      <c r="I149" s="5"/>
    </row>
    <row r="150" spans="9:9" x14ac:dyDescent="0.3">
      <c r="I150" s="5"/>
    </row>
    <row r="151" spans="9:9" x14ac:dyDescent="0.3">
      <c r="I151" s="5"/>
    </row>
    <row r="152" spans="9:9" x14ac:dyDescent="0.3">
      <c r="I152" s="5"/>
    </row>
    <row r="153" spans="9:9" x14ac:dyDescent="0.3">
      <c r="I153" s="5"/>
    </row>
    <row r="154" spans="9:9" x14ac:dyDescent="0.3">
      <c r="I154" s="5"/>
    </row>
    <row r="155" spans="9:9" x14ac:dyDescent="0.3">
      <c r="I155" s="5"/>
    </row>
    <row r="156" spans="9:9" x14ac:dyDescent="0.3">
      <c r="I156" s="5"/>
    </row>
    <row r="157" spans="9:9" x14ac:dyDescent="0.3">
      <c r="I157" s="5"/>
    </row>
    <row r="158" spans="9:9" x14ac:dyDescent="0.3">
      <c r="I158" s="5"/>
    </row>
    <row r="159" spans="9:9" x14ac:dyDescent="0.3">
      <c r="I159" s="5"/>
    </row>
    <row r="160" spans="9:9" x14ac:dyDescent="0.3">
      <c r="I160" s="5"/>
    </row>
    <row r="161" spans="9:9" x14ac:dyDescent="0.3">
      <c r="I161" s="5"/>
    </row>
    <row r="162" spans="9:9" x14ac:dyDescent="0.3">
      <c r="I162" s="5"/>
    </row>
    <row r="163" spans="9:9" x14ac:dyDescent="0.3">
      <c r="I163" s="5"/>
    </row>
    <row r="164" spans="9:9" x14ac:dyDescent="0.3">
      <c r="I164" s="5"/>
    </row>
    <row r="165" spans="9:9" x14ac:dyDescent="0.3">
      <c r="I165" s="5"/>
    </row>
    <row r="166" spans="9:9" x14ac:dyDescent="0.3">
      <c r="I166" s="5"/>
    </row>
    <row r="167" spans="9:9" x14ac:dyDescent="0.3">
      <c r="I167" s="5"/>
    </row>
    <row r="168" spans="9:9" x14ac:dyDescent="0.3">
      <c r="I168" s="5"/>
    </row>
    <row r="169" spans="9:9" x14ac:dyDescent="0.3">
      <c r="I169" s="5"/>
    </row>
    <row r="170" spans="9:9" x14ac:dyDescent="0.3">
      <c r="I170" s="5"/>
    </row>
    <row r="171" spans="9:9" x14ac:dyDescent="0.3">
      <c r="I171" s="5"/>
    </row>
    <row r="172" spans="9:9" x14ac:dyDescent="0.3">
      <c r="I172" s="5"/>
    </row>
    <row r="173" spans="9:9" x14ac:dyDescent="0.3">
      <c r="I173" s="5"/>
    </row>
    <row r="174" spans="9:9" x14ac:dyDescent="0.3">
      <c r="I174" s="5"/>
    </row>
    <row r="175" spans="9:9" x14ac:dyDescent="0.3">
      <c r="I175" s="5"/>
    </row>
    <row r="176" spans="9:9" x14ac:dyDescent="0.3">
      <c r="I176" s="5"/>
    </row>
    <row r="177" spans="9:9" x14ac:dyDescent="0.3">
      <c r="I177" s="5"/>
    </row>
    <row r="178" spans="9:9" x14ac:dyDescent="0.3">
      <c r="I178" s="5"/>
    </row>
    <row r="179" spans="9:9" x14ac:dyDescent="0.3">
      <c r="I179" s="5"/>
    </row>
    <row r="180" spans="9:9" x14ac:dyDescent="0.3">
      <c r="I180" s="5"/>
    </row>
    <row r="181" spans="9:9" x14ac:dyDescent="0.3">
      <c r="I181" s="5"/>
    </row>
    <row r="182" spans="9:9" x14ac:dyDescent="0.3">
      <c r="I182" s="5"/>
    </row>
    <row r="183" spans="9:9" x14ac:dyDescent="0.3">
      <c r="I183" s="5"/>
    </row>
    <row r="184" spans="9:9" x14ac:dyDescent="0.3">
      <c r="I184" s="5"/>
    </row>
    <row r="185" spans="9:9" x14ac:dyDescent="0.3">
      <c r="I185" s="5"/>
    </row>
    <row r="186" spans="9:9" x14ac:dyDescent="0.3">
      <c r="I186" s="5"/>
    </row>
    <row r="187" spans="9:9" x14ac:dyDescent="0.3">
      <c r="I187" s="5"/>
    </row>
    <row r="188" spans="9:9" x14ac:dyDescent="0.3">
      <c r="I188" s="5"/>
    </row>
    <row r="189" spans="9:9" x14ac:dyDescent="0.3">
      <c r="I189" s="5"/>
    </row>
    <row r="190" spans="9:9" x14ac:dyDescent="0.3">
      <c r="I190" s="5"/>
    </row>
    <row r="191" spans="9:9" x14ac:dyDescent="0.3">
      <c r="I191" s="5"/>
    </row>
    <row r="192" spans="9:9" x14ac:dyDescent="0.3">
      <c r="I192" s="5"/>
    </row>
    <row r="193" spans="9:9" x14ac:dyDescent="0.3">
      <c r="I193" s="5"/>
    </row>
    <row r="194" spans="9:9" x14ac:dyDescent="0.3">
      <c r="I194" s="5"/>
    </row>
    <row r="195" spans="9:9" x14ac:dyDescent="0.3">
      <c r="I195" s="5"/>
    </row>
    <row r="196" spans="9:9" x14ac:dyDescent="0.3">
      <c r="I196" s="5"/>
    </row>
    <row r="197" spans="9:9" x14ac:dyDescent="0.3">
      <c r="I197" s="5"/>
    </row>
    <row r="198" spans="9:9" x14ac:dyDescent="0.3">
      <c r="I198" s="5"/>
    </row>
    <row r="199" spans="9:9" x14ac:dyDescent="0.3">
      <c r="I199" s="5"/>
    </row>
    <row r="200" spans="9:9" x14ac:dyDescent="0.3">
      <c r="I200" s="5"/>
    </row>
    <row r="201" spans="9:9" x14ac:dyDescent="0.3">
      <c r="I201" s="5"/>
    </row>
    <row r="202" spans="9:9" x14ac:dyDescent="0.3">
      <c r="I202" s="5"/>
    </row>
  </sheetData>
  <mergeCells count="2">
    <mergeCell ref="E9:G9"/>
    <mergeCell ref="H9:J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Plan1</vt:lpstr>
      <vt:lpstr>Plan2</vt:lpstr>
      <vt:lpstr>Plan1 (2)</vt:lpstr>
      <vt:lpstr>Plan1!Area_de_impressao</vt:lpstr>
      <vt:lpstr>'Plan1 (2)'!Area_de_impressao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 eng.u. user</dc:creator>
  <cp:lastModifiedBy>Lucas Costa Alves</cp:lastModifiedBy>
  <cp:lastPrinted>2020-03-31T17:37:07Z</cp:lastPrinted>
  <dcterms:created xsi:type="dcterms:W3CDTF">2013-11-05T16:50:07Z</dcterms:created>
  <dcterms:modified xsi:type="dcterms:W3CDTF">2020-03-31T17:37:18Z</dcterms:modified>
</cp:coreProperties>
</file>